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36\"/>
    </mc:Choice>
  </mc:AlternateContent>
  <xr:revisionPtr revIDLastSave="0" documentId="13_ncr:1_{6421CCA6-44D2-497C-BB9D-0C7E200841C0}" xr6:coauthVersionLast="47" xr6:coauthVersionMax="47" xr10:uidLastSave="{00000000-0000-0000-0000-000000000000}"/>
  <bookViews>
    <workbookView xWindow="1236" yWindow="1920" windowWidth="17640" windowHeight="11280" tabRatio="796" activeTab="1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518-02-01" sheetId="6" r:id="rId6"/>
    <sheet name="ОСР 518-12-01" sheetId="7" r:id="rId7"/>
    <sheet name="ОСР 556-02-01" sheetId="8" r:id="rId8"/>
    <sheet name="ОСР 556-12-01" sheetId="9" r:id="rId9"/>
    <sheet name="ОСР 537 02-01" sheetId="10" r:id="rId10"/>
    <sheet name="ОСР 537 09-01" sheetId="11" r:id="rId11"/>
    <sheet name="ОСР 537 12-01" sheetId="12" r:id="rId12"/>
    <sheet name="ОСР 518-02-01(1)" sheetId="13" r:id="rId13"/>
    <sheet name="ОСР 518-09-01" sheetId="14" r:id="rId14"/>
    <sheet name="ОСР 518-12-01(1)" sheetId="15" r:id="rId15"/>
    <sheet name="Источники ЦИ " sheetId="18" r:id="rId16"/>
    <sheet name="Цена МАТ и ОБ по ТКП" sheetId="17" r:id="rId17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G76" i="2"/>
  <c r="G77" i="2" s="1"/>
  <c r="G78" i="2" s="1"/>
  <c r="G80" i="2" s="1"/>
  <c r="G81" i="2" s="1"/>
  <c r="G82" i="2" s="1"/>
  <c r="C37" i="1" s="1"/>
  <c r="F76" i="2"/>
  <c r="F77" i="2" s="1"/>
  <c r="F78" i="2" s="1"/>
  <c r="F80" i="2" s="1"/>
  <c r="F81" i="2" s="1"/>
  <c r="F82" i="2" s="1"/>
  <c r="C36" i="1" s="1"/>
  <c r="E76" i="2"/>
  <c r="E77" i="2" s="1"/>
  <c r="E78" i="2" s="1"/>
  <c r="E80" i="2" s="1"/>
  <c r="E81" i="2" s="1"/>
  <c r="E82" i="2" s="1"/>
  <c r="D76" i="2"/>
  <c r="D77" i="2" s="1"/>
  <c r="G66" i="2"/>
  <c r="F66" i="2"/>
  <c r="E66" i="2"/>
  <c r="D66" i="2"/>
  <c r="H65" i="2"/>
  <c r="G44" i="2"/>
  <c r="F44" i="2"/>
  <c r="E44" i="2"/>
  <c r="D44" i="2"/>
  <c r="H43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1" i="2"/>
  <c r="G23" i="2"/>
  <c r="F23" i="2"/>
  <c r="E23" i="2"/>
  <c r="D23" i="2"/>
  <c r="H22" i="2"/>
  <c r="H32" i="2" l="1"/>
  <c r="C32" i="1"/>
  <c r="H66" i="2"/>
  <c r="H41" i="2"/>
  <c r="H35" i="2"/>
  <c r="H23" i="2"/>
  <c r="H44" i="2"/>
  <c r="C31" i="1"/>
  <c r="D78" i="2"/>
  <c r="H77" i="2"/>
  <c r="H76" i="2"/>
  <c r="D80" i="2" l="1"/>
  <c r="H78" i="2"/>
  <c r="D81" i="2" l="1"/>
  <c r="H80" i="2"/>
  <c r="D82" i="2" l="1"/>
  <c r="H81" i="2"/>
  <c r="H82" i="2" l="1"/>
  <c r="C35" i="1"/>
  <c r="C38" i="1" s="1"/>
  <c r="C40" i="1" l="1"/>
  <c r="C42" i="1" s="1"/>
  <c r="C43" i="1" s="1"/>
  <c r="C39" i="1"/>
</calcChain>
</file>

<file path=xl/sharedStrings.xml><?xml version="1.0" encoding="utf-8"?>
<sst xmlns="http://schemas.openxmlformats.org/spreadsheetml/2006/main" count="585" uniqueCount="202">
  <si>
    <t>СВОДКА ЗАТРАТ</t>
  </si>
  <si>
    <t>P_0236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</si>
  <si>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</si>
  <si>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</si>
  <si>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</si>
  <si>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</si>
  <si>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</si>
  <si>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</si>
  <si>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</si>
  <si>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</si>
  <si>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</si>
  <si>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</si>
  <si>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</si>
  <si>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</si>
  <si>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</si>
  <si>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</si>
  <si>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</si>
  <si>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</si>
  <si>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</si>
  <si>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</si>
  <si>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</si>
  <si>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</si>
  <si>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</si>
  <si>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</si>
  <si>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</si>
  <si>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</si>
  <si>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ОСР-518-02-01</t>
  </si>
  <si>
    <t>Строительно-монтажные работы КЛ-0,4кВ 0,115км</t>
  </si>
  <si>
    <t>ОСР-556-02-01</t>
  </si>
  <si>
    <t>Ограждение КТП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</si>
  <si>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</si>
  <si>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</si>
  <si>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</si>
  <si>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</si>
  <si>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</si>
  <si>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</si>
  <si>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</si>
  <si>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</si>
  <si>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</si>
  <si>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</si>
  <si>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</si>
  <si>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</si>
  <si>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</si>
  <si>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</si>
  <si>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</si>
  <si>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</si>
  <si>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</si>
  <si>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</si>
  <si>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</si>
  <si>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</si>
  <si>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</si>
  <si>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</si>
  <si>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</si>
  <si>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</si>
  <si>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</si>
  <si>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</si>
  <si>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</si>
  <si>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</si>
  <si>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</si>
  <si>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</si>
  <si>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</si>
  <si>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</si>
  <si>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</si>
  <si>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ОСР-518-09-01</t>
  </si>
  <si>
    <t>Пусконаладочные работы КЛ-0,4кВ 0,115км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</si>
  <si>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</si>
  <si>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</si>
  <si>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</si>
  <si>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</si>
  <si>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</si>
  <si>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</si>
  <si>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</si>
  <si>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</si>
  <si>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</si>
  <si>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</si>
  <si>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</si>
  <si>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</si>
  <si>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</si>
  <si>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</si>
  <si>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</si>
  <si>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</si>
  <si>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</si>
  <si>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</si>
  <si>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</si>
  <si>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</si>
  <si>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</si>
  <si>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ОСР-556-12-01</t>
  </si>
  <si>
    <t>ОСР 553-12-01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</si>
  <si>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</si>
  <si>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</si>
  <si>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</si>
  <si>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</si>
  <si>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</si>
  <si>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</si>
  <si>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</si>
  <si>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</si>
  <si>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</si>
  <si>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</si>
  <si>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</si>
  <si>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</si>
  <si>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</si>
  <si>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</si>
  <si>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</si>
  <si>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</si>
  <si>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</si>
  <si>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</si>
  <si>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</si>
  <si>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</si>
  <si>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</si>
  <si>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</si>
  <si>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</si>
  <si>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</si>
  <si>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</si>
  <si>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</si>
  <si>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</si>
  <si>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</si>
  <si>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</si>
  <si>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</si>
  <si>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</si>
  <si>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</si>
  <si>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</si>
  <si>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ЛС-518-2</t>
  </si>
  <si>
    <t>Коммерческий учет</t>
  </si>
  <si>
    <t>ОБЪЕКТНЫЙ СМЕТНЫЙ РАСЧЕТ № ОСР 518-09-01</t>
  </si>
  <si>
    <t>ЛС-518-4</t>
  </si>
  <si>
    <t>ПНР Коммерческий учет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</si>
  <si>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</si>
  <si>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</si>
  <si>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</si>
  <si>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</si>
  <si>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</si>
  <si>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</si>
  <si>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</si>
  <si>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</si>
  <si>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</si>
  <si>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</si>
  <si>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шт</t>
  </si>
  <si>
    <t>10/0.4</t>
  </si>
  <si>
    <t>Провод изолированный СИП-3 1х95</t>
  </si>
  <si>
    <t>км</t>
  </si>
  <si>
    <t>Стойка железобетонная высотой 11,0 м СВ110-5</t>
  </si>
  <si>
    <t>Стойка железобетонная  СС 136,6-3,1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</si>
  <si>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</si>
  <si>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</si>
  <si>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</si>
  <si>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</si>
  <si>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</si>
  <si>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</si>
  <si>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</si>
  <si>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</si>
  <si>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</si>
  <si>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</si>
  <si>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</si>
  <si>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</si>
  <si>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</si>
  <si>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</si>
  <si>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</si>
  <si>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</si>
  <si>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</si>
  <si>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</si>
  <si>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</si>
  <si>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</si>
  <si>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</si>
  <si>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</si>
  <si>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</si>
  <si>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</si>
  <si>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=</t>
  </si>
  <si>
    <t>Реконструкция ВЛ-6 Ф-9 Глинкарьер (протяженностью 0,5км) с заменой КТП 6/0,4 Гл 9-05 400 кВА на КТП -6/0,4/400кВА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</si>
  <si>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</si>
  <si>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</si>
  <si>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</si>
  <si>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</si>
  <si>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</si>
  <si>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</si>
  <si>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Реконструкция ВЛ одноцепная</t>
  </si>
  <si>
    <t>ОСР 537 09-01</t>
  </si>
  <si>
    <t>ОСР 537 02-01</t>
  </si>
  <si>
    <t>"Реконструкция  КТП КЯР 418/160 кВА с заменой КТП" Красноярский район Самарская область</t>
  </si>
  <si>
    <t>км2</t>
  </si>
  <si>
    <t>Устройство Ограждения из панелей металлических сетчатых по железобетонным столбам</t>
  </si>
  <si>
    <t>ОСР 556-02-01</t>
  </si>
  <si>
    <t>ОСР 537 12-01</t>
  </si>
  <si>
    <t>ОСР 556-12-01</t>
  </si>
  <si>
    <t>"Реконструкция КЛ-0,4 кВ от КТП Сок 306/250кВА" Красноярский район Самарская область</t>
  </si>
  <si>
    <t>Установка нескольких трехфазных приборов учета в существующем шкафу с организацией связи по радиоинтерфейсу 0.4 кВ</t>
  </si>
  <si>
    <t>Вырубка (расширение, расчистку) просеки ВЛ</t>
  </si>
  <si>
    <t>ОСР 518-12-01</t>
  </si>
  <si>
    <t>ОСР 518-02-01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</si>
  <si>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</si>
  <si>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</si>
  <si>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528-12-01</t>
  </si>
  <si>
    <t>ОСР 518-09-01</t>
  </si>
  <si>
    <t>ОСР 528-09-01</t>
  </si>
  <si>
    <t>ОСР 528-02-01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</si>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</sst>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\ ##0.00\ _₽_-;\-* #\ ##0.00\ _₽_-;_-* &quot;-&quot;??\ _₽_-;_-@_-"/>
    <numFmt numFmtId="175" formatCode="_-* #\ ##0.00\ _₽_-;\-* #\ ##0.00\ _₽_-;_-* &quot;-&quot;?????\ _₽_-;_-@_-"/>
    <numFmt numFmtId="179" formatCode="_-* #,##0.0000_-;\-* #,##0.0000_-;_-* &quot;-&quot;??_-;_-@_-"/>
    <numFmt numFmtId="180" formatCode="0.0000"/>
  </numFmts>
  <fonts count="22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6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sz val="12"/>
      <color theme="0"/>
      <name val="Times New Roman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left" vertical="center" wrapText="1"/>
    </xf>
    <xf numFmtId="43" fontId="15" fillId="0" borderId="1" xfId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75" fontId="17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4" borderId="0" xfId="3" applyFont="1" applyFill="1" applyAlignment="1">
      <alignment horizontal="right" vertical="center"/>
    </xf>
    <xf numFmtId="2" fontId="0" fillId="5" borderId="0" xfId="0" applyNumberFormat="1" applyFill="1"/>
    <xf numFmtId="43" fontId="15" fillId="4" borderId="0" xfId="1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9" fontId="13" fillId="0" borderId="1" xfId="1" applyNumberFormat="1" applyFont="1" applyFill="1" applyBorder="1" applyAlignment="1">
      <alignment horizontal="center" vertical="center" wrapText="1"/>
    </xf>
    <xf numFmtId="180" fontId="15" fillId="0" borderId="1" xfId="1" applyNumberFormat="1" applyFont="1" applyFill="1" applyBorder="1" applyAlignment="1">
      <alignment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16" zoomScale="90" zoomScaleNormal="90" workbookViewId="0">
      <selection activeCell="C42" sqref="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3.88671875" customWidth="1"/>
    <col min="9" max="9" width="14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93" t="s">
        <v>0</v>
      </c>
      <c r="B12" s="93"/>
      <c r="C12" s="93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6" t="s">
        <v>1</v>
      </c>
      <c r="B16" s="96"/>
      <c r="C16" s="96"/>
    </row>
    <row r="17" spans="1:9" ht="15.75" customHeight="1" x14ac:dyDescent="0.3">
      <c r="A17" s="95" t="s">
        <v>2</v>
      </c>
      <c r="B17" s="95"/>
      <c r="C17" s="95"/>
    </row>
    <row r="18" spans="1:9" ht="15.75" customHeight="1" x14ac:dyDescent="0.3">
      <c r="A18" s="1"/>
      <c r="B18" s="1"/>
      <c r="C18" s="1"/>
    </row>
    <row r="19" spans="1:9" ht="72" customHeight="1" x14ac:dyDescent="0.3">
      <c r="A19" s="94" t="s">
        <v>167</v>
      </c>
      <c r="B19" s="94"/>
      <c r="C19" s="94"/>
    </row>
    <row r="20" spans="1:9" ht="15.75" customHeight="1" x14ac:dyDescent="0.3">
      <c r="A20" s="95" t="s">
        <v>3</v>
      </c>
      <c r="B20" s="95"/>
      <c r="C20" s="95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149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90" t="s">
        <v>150</v>
      </c>
      <c r="B25" s="91"/>
      <c r="C25" s="92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151</v>
      </c>
      <c r="C26" s="41"/>
      <c r="D26" s="38"/>
      <c r="E26" s="38"/>
      <c r="F26" s="38"/>
      <c r="G26" s="39"/>
      <c r="H26" s="39" t="s">
        <v>152</v>
      </c>
      <c r="I26" s="39"/>
    </row>
    <row r="27" spans="1:9" ht="15.75" customHeight="1" x14ac:dyDescent="0.3">
      <c r="A27" s="42" t="s">
        <v>6</v>
      </c>
      <c r="B27" s="40" t="s">
        <v>153</v>
      </c>
      <c r="C27" s="43">
        <v>0</v>
      </c>
      <c r="D27" s="44"/>
      <c r="E27" s="44"/>
      <c r="F27" s="44"/>
      <c r="G27" s="45" t="s">
        <v>154</v>
      </c>
      <c r="H27" s="45" t="s">
        <v>155</v>
      </c>
      <c r="I27" s="45" t="s">
        <v>156</v>
      </c>
    </row>
    <row r="28" spans="1:9" ht="15.75" customHeight="1" x14ac:dyDescent="0.3">
      <c r="A28" s="42" t="s">
        <v>7</v>
      </c>
      <c r="B28" s="40" t="s">
        <v>157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158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159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160</v>
      </c>
      <c r="C32" s="54">
        <f>C30*I34</f>
        <v>0</v>
      </c>
      <c r="D32" s="44"/>
      <c r="E32" s="55"/>
      <c r="F32" s="56"/>
      <c r="G32" s="57">
        <v>2023</v>
      </c>
      <c r="H32" s="47">
        <v>109.09646626082731</v>
      </c>
      <c r="I32" s="53"/>
    </row>
    <row r="33" spans="1:9" ht="15.6" x14ac:dyDescent="0.3">
      <c r="A33" s="90" t="s">
        <v>161</v>
      </c>
      <c r="B33" s="91"/>
      <c r="C33" s="92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151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153</v>
      </c>
      <c r="C35" s="63">
        <f>ССР!D82+ССР!E82</f>
        <v>6160.1607417583382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157</v>
      </c>
      <c r="C36" s="63">
        <f>ССР!F82</f>
        <v>6055.2852445798908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158</v>
      </c>
      <c r="C37" s="63">
        <f>ССР!G82</f>
        <v>1563.0280088888185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13778.473995227047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159</v>
      </c>
      <c r="C39" s="49">
        <f>C38-ROUND(C38/1.2,5)</f>
        <v>2296.4123352270472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160</v>
      </c>
      <c r="C40" s="64">
        <f>C38*I35</f>
        <v>15246.356537035364</v>
      </c>
      <c r="D40" s="44"/>
      <c r="E40" s="55"/>
      <c r="F40" s="56"/>
      <c r="G40" s="38"/>
      <c r="H40" s="38"/>
      <c r="I40" s="38"/>
    </row>
    <row r="41" spans="1:9" ht="15.6" x14ac:dyDescent="0.3">
      <c r="A41" s="68"/>
      <c r="B41" s="69" t="s">
        <v>164</v>
      </c>
      <c r="C41" s="70">
        <v>0.94</v>
      </c>
      <c r="D41" s="71"/>
      <c r="E41" s="72"/>
      <c r="F41" s="73"/>
      <c r="G41" s="74"/>
      <c r="H41" s="75"/>
      <c r="I41" s="76"/>
    </row>
    <row r="42" spans="1:9" ht="15.6" x14ac:dyDescent="0.3">
      <c r="A42" s="68"/>
      <c r="B42" s="69" t="s">
        <v>165</v>
      </c>
      <c r="C42" s="112">
        <f>ROUND(C40*C41,5)</f>
        <v>14331.575140000001</v>
      </c>
      <c r="D42" s="71"/>
      <c r="E42" s="72" t="s">
        <v>166</v>
      </c>
      <c r="F42" s="73"/>
      <c r="G42" s="74"/>
      <c r="H42" s="75"/>
      <c r="I42" s="76"/>
    </row>
    <row r="43" spans="1:9" ht="15.6" x14ac:dyDescent="0.3">
      <c r="A43" s="37"/>
      <c r="B43" s="40" t="s">
        <v>162</v>
      </c>
      <c r="C43" s="111">
        <f>C42</f>
        <v>14331.575140000001</v>
      </c>
      <c r="D43" s="44"/>
      <c r="E43" s="55"/>
      <c r="F43" s="56"/>
      <c r="G43" s="38"/>
      <c r="H43" s="38"/>
      <c r="I43" s="65"/>
    </row>
    <row r="44" spans="1:9" ht="15.6" x14ac:dyDescent="0.3">
      <c r="A44" s="39"/>
      <c r="B44" s="39"/>
      <c r="C44" s="39"/>
      <c r="D44" s="65"/>
      <c r="E44" s="38"/>
      <c r="F44" s="61"/>
      <c r="G44" s="38"/>
      <c r="H44" s="38"/>
      <c r="I44" s="38"/>
    </row>
    <row r="45" spans="1:9" ht="15.6" x14ac:dyDescent="0.3">
      <c r="A45" s="66" t="s">
        <v>163</v>
      </c>
      <c r="B45" s="39"/>
      <c r="C45" s="39"/>
      <c r="D45" s="38"/>
      <c r="E45" s="67"/>
      <c r="F45" s="38"/>
      <c r="G45" s="38"/>
      <c r="H45" s="38"/>
      <c r="I45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31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115</v>
      </c>
      <c r="D13" s="19">
        <v>223.80283321893</v>
      </c>
      <c r="E13" s="19">
        <v>145.80975203426999</v>
      </c>
      <c r="F13" s="19">
        <v>0</v>
      </c>
      <c r="G13" s="19">
        <v>0</v>
      </c>
      <c r="H13" s="19">
        <v>369.61258525321</v>
      </c>
      <c r="J13" s="5"/>
    </row>
    <row r="14" spans="1:14" x14ac:dyDescent="0.3">
      <c r="A14" s="6"/>
      <c r="B14" s="9"/>
      <c r="C14" s="9" t="s">
        <v>96</v>
      </c>
      <c r="D14" s="19">
        <v>223.80283321893</v>
      </c>
      <c r="E14" s="19">
        <v>145.80975203426999</v>
      </c>
      <c r="F14" s="19">
        <v>0</v>
      </c>
      <c r="G14" s="19">
        <v>0</v>
      </c>
      <c r="H14" s="19">
        <v>369.61258525321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117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119</v>
      </c>
      <c r="D13" s="19">
        <v>0</v>
      </c>
      <c r="E13" s="19">
        <v>0</v>
      </c>
      <c r="F13" s="19">
        <v>0</v>
      </c>
      <c r="G13" s="19">
        <v>89.174844900758998</v>
      </c>
      <c r="H13" s="19">
        <v>89.174844900758998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89.174844900758998</v>
      </c>
      <c r="H14" s="19">
        <v>89.174844900758998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107</v>
      </c>
      <c r="D13" s="19">
        <v>0</v>
      </c>
      <c r="E13" s="19">
        <v>0</v>
      </c>
      <c r="F13" s="19">
        <v>0</v>
      </c>
      <c r="G13" s="19">
        <v>371.66629879887</v>
      </c>
      <c r="H13" s="19">
        <v>371.66629879887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371.66629879887</v>
      </c>
      <c r="H14" s="19">
        <v>371.66629879887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8.7500000000000008E-3</v>
      </c>
      <c r="E13" s="19">
        <v>68.38</v>
      </c>
      <c r="F13" s="19">
        <v>0</v>
      </c>
      <c r="G13" s="19">
        <v>0</v>
      </c>
      <c r="H13" s="19">
        <v>68.388750000000002</v>
      </c>
      <c r="J13" s="5"/>
    </row>
    <row r="14" spans="1:14" x14ac:dyDescent="0.3">
      <c r="A14" s="6"/>
      <c r="B14" s="9"/>
      <c r="C14" s="9" t="s">
        <v>96</v>
      </c>
      <c r="D14" s="19">
        <v>8.7500000000000008E-3</v>
      </c>
      <c r="E14" s="19">
        <v>68.38</v>
      </c>
      <c r="F14" s="19">
        <v>0</v>
      </c>
      <c r="G14" s="19">
        <v>0</v>
      </c>
      <c r="H14" s="19">
        <v>68.388750000000002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124</v>
      </c>
      <c r="C13" s="25" t="s">
        <v>125</v>
      </c>
      <c r="D13" s="19">
        <v>0</v>
      </c>
      <c r="E13" s="19">
        <v>0</v>
      </c>
      <c r="F13" s="19">
        <v>0</v>
      </c>
      <c r="G13" s="19">
        <v>3.9175</v>
      </c>
      <c r="H13" s="19">
        <v>3.9175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3.9175</v>
      </c>
      <c r="H14" s="19">
        <v>3.9175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107</v>
      </c>
      <c r="D13" s="19">
        <v>0</v>
      </c>
      <c r="E13" s="19">
        <v>0</v>
      </c>
      <c r="F13" s="19">
        <v>0</v>
      </c>
      <c r="G13" s="19">
        <v>1.4087499999999999</v>
      </c>
      <c r="H13" s="19">
        <v>1.4087499999999999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1.4087499999999999</v>
      </c>
      <c r="H14" s="19">
        <v>1.4087499999999999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23"/>
  <sheetViews>
    <sheetView topLeftCell="A10" zoomScale="75" zoomScaleNormal="87" workbookViewId="0">
      <selection activeCell="A13" sqref="A13:B13"/>
    </sheetView>
  </sheetViews>
  <sheetFormatPr defaultColWidth="8.88671875" defaultRowHeight="18" x14ac:dyDescent="0.3"/>
  <cols>
    <col min="1" max="1" width="18" style="79" customWidth="1"/>
    <col min="2" max="2" width="92.6640625" style="77" customWidth="1"/>
    <col min="3" max="3" width="30" style="77" customWidth="1"/>
    <col min="4" max="4" width="15.6640625" style="78" customWidth="1"/>
    <col min="5" max="6" width="14.33203125" style="78" customWidth="1"/>
    <col min="7" max="7" width="20.109375" style="78" customWidth="1"/>
    <col min="8" max="8" width="136.33203125" style="77" customWidth="1"/>
    <col min="10" max="10" width="19.44140625" customWidth="1"/>
  </cols>
  <sheetData>
    <row r="1" spans="1:8" ht="75.900000000000006" customHeight="1" x14ac:dyDescent="0.3">
      <c r="A1" s="85" t="s">
        <v>201</v>
      </c>
      <c r="B1" s="85" t="s">
        <v>200</v>
      </c>
      <c r="C1" s="85" t="s">
        <v>199</v>
      </c>
      <c r="D1" s="85" t="s">
        <v>198</v>
      </c>
      <c r="E1" s="85" t="s">
        <v>197</v>
      </c>
      <c r="F1" s="85" t="s">
        <v>196</v>
      </c>
      <c r="G1" s="85" t="s">
        <v>195</v>
      </c>
      <c r="H1" s="85" t="s">
        <v>194</v>
      </c>
    </row>
    <row r="2" spans="1:8" x14ac:dyDescent="0.3">
      <c r="A2" s="85">
        <v>1</v>
      </c>
      <c r="B2" s="85">
        <v>2</v>
      </c>
      <c r="C2" s="85">
        <v>3</v>
      </c>
      <c r="D2" s="85">
        <v>4</v>
      </c>
      <c r="E2" s="85">
        <v>5</v>
      </c>
      <c r="F2" s="85">
        <v>6</v>
      </c>
      <c r="G2" s="85">
        <v>7</v>
      </c>
      <c r="H2" s="85">
        <v>8</v>
      </c>
    </row>
    <row r="3" spans="1:8" ht="24.6" x14ac:dyDescent="0.3">
      <c r="A3" s="103" t="s">
        <v>25</v>
      </c>
      <c r="B3" s="104"/>
      <c r="C3" s="89"/>
      <c r="D3" s="87">
        <v>5547.8433393161004</v>
      </c>
      <c r="E3" s="83"/>
      <c r="F3" s="83"/>
      <c r="G3" s="83"/>
      <c r="H3" s="88"/>
    </row>
    <row r="4" spans="1:8" x14ac:dyDescent="0.3">
      <c r="A4" s="102" t="s">
        <v>193</v>
      </c>
      <c r="B4" s="86" t="s">
        <v>173</v>
      </c>
      <c r="C4" s="89"/>
      <c r="D4" s="87">
        <v>625.18763964148002</v>
      </c>
      <c r="E4" s="83"/>
      <c r="F4" s="83"/>
      <c r="G4" s="83"/>
      <c r="H4" s="88"/>
    </row>
    <row r="5" spans="1:8" x14ac:dyDescent="0.3">
      <c r="A5" s="102"/>
      <c r="B5" s="86" t="s">
        <v>172</v>
      </c>
      <c r="C5" s="85"/>
      <c r="D5" s="87">
        <v>23.557605354311001</v>
      </c>
      <c r="E5" s="83"/>
      <c r="F5" s="83"/>
      <c r="G5" s="83"/>
      <c r="H5" s="82"/>
    </row>
    <row r="6" spans="1:8" x14ac:dyDescent="0.3">
      <c r="A6" s="105"/>
      <c r="B6" s="86" t="s">
        <v>171</v>
      </c>
      <c r="C6" s="85"/>
      <c r="D6" s="87">
        <v>4899.0980943203003</v>
      </c>
      <c r="E6" s="83"/>
      <c r="F6" s="83"/>
      <c r="G6" s="83"/>
      <c r="H6" s="82"/>
    </row>
    <row r="7" spans="1:8" x14ac:dyDescent="0.3">
      <c r="A7" s="105"/>
      <c r="B7" s="86" t="s">
        <v>170</v>
      </c>
      <c r="C7" s="85"/>
      <c r="D7" s="87">
        <v>0</v>
      </c>
      <c r="E7" s="83"/>
      <c r="F7" s="83"/>
      <c r="G7" s="83"/>
      <c r="H7" s="82"/>
    </row>
    <row r="8" spans="1:8" x14ac:dyDescent="0.3">
      <c r="A8" s="106" t="s">
        <v>95</v>
      </c>
      <c r="B8" s="107"/>
      <c r="C8" s="102" t="s">
        <v>189</v>
      </c>
      <c r="D8" s="84">
        <v>5547.8433393161004</v>
      </c>
      <c r="E8" s="83">
        <v>1</v>
      </c>
      <c r="F8" s="83" t="s">
        <v>136</v>
      </c>
      <c r="G8" s="84">
        <v>5547.8433393161004</v>
      </c>
      <c r="H8" s="82"/>
    </row>
    <row r="9" spans="1:8" x14ac:dyDescent="0.3">
      <c r="A9" s="101">
        <v>1</v>
      </c>
      <c r="B9" s="86" t="s">
        <v>173</v>
      </c>
      <c r="C9" s="102"/>
      <c r="D9" s="84">
        <v>625.18763964148002</v>
      </c>
      <c r="E9" s="83"/>
      <c r="F9" s="83"/>
      <c r="G9" s="83"/>
      <c r="H9" s="105" t="s">
        <v>188</v>
      </c>
    </row>
    <row r="10" spans="1:8" x14ac:dyDescent="0.3">
      <c r="A10" s="102"/>
      <c r="B10" s="86" t="s">
        <v>172</v>
      </c>
      <c r="C10" s="102"/>
      <c r="D10" s="84">
        <v>23.557605354311001</v>
      </c>
      <c r="E10" s="83"/>
      <c r="F10" s="83"/>
      <c r="G10" s="83"/>
      <c r="H10" s="105"/>
    </row>
    <row r="11" spans="1:8" x14ac:dyDescent="0.3">
      <c r="A11" s="102"/>
      <c r="B11" s="86" t="s">
        <v>171</v>
      </c>
      <c r="C11" s="102"/>
      <c r="D11" s="84">
        <v>4899.0980943203003</v>
      </c>
      <c r="E11" s="83"/>
      <c r="F11" s="83"/>
      <c r="G11" s="83"/>
      <c r="H11" s="105"/>
    </row>
    <row r="12" spans="1:8" x14ac:dyDescent="0.3">
      <c r="A12" s="102"/>
      <c r="B12" s="86" t="s">
        <v>170</v>
      </c>
      <c r="C12" s="102"/>
      <c r="D12" s="84">
        <v>0</v>
      </c>
      <c r="E12" s="83"/>
      <c r="F12" s="83"/>
      <c r="G12" s="83"/>
      <c r="H12" s="105"/>
    </row>
    <row r="13" spans="1:8" ht="24.6" x14ac:dyDescent="0.3">
      <c r="A13" s="108" t="s">
        <v>53</v>
      </c>
      <c r="B13" s="104"/>
      <c r="C13" s="85"/>
      <c r="D13" s="87">
        <v>110.71779699305</v>
      </c>
      <c r="E13" s="83"/>
      <c r="F13" s="83"/>
      <c r="G13" s="83"/>
      <c r="H13" s="82"/>
    </row>
    <row r="14" spans="1:8" x14ac:dyDescent="0.3">
      <c r="A14" s="102" t="s">
        <v>192</v>
      </c>
      <c r="B14" s="86" t="s">
        <v>173</v>
      </c>
      <c r="C14" s="85"/>
      <c r="D14" s="87">
        <v>0</v>
      </c>
      <c r="E14" s="83"/>
      <c r="F14" s="83"/>
      <c r="G14" s="83"/>
      <c r="H14" s="82"/>
    </row>
    <row r="15" spans="1:8" x14ac:dyDescent="0.3">
      <c r="A15" s="102"/>
      <c r="B15" s="86" t="s">
        <v>172</v>
      </c>
      <c r="C15" s="85"/>
      <c r="D15" s="87">
        <v>0</v>
      </c>
      <c r="E15" s="83"/>
      <c r="F15" s="83"/>
      <c r="G15" s="83"/>
      <c r="H15" s="82"/>
    </row>
    <row r="16" spans="1:8" x14ac:dyDescent="0.3">
      <c r="A16" s="102"/>
      <c r="B16" s="86" t="s">
        <v>171</v>
      </c>
      <c r="C16" s="85"/>
      <c r="D16" s="87">
        <v>0</v>
      </c>
      <c r="E16" s="83"/>
      <c r="F16" s="83"/>
      <c r="G16" s="83"/>
      <c r="H16" s="82"/>
    </row>
    <row r="17" spans="1:8" x14ac:dyDescent="0.3">
      <c r="A17" s="102"/>
      <c r="B17" s="86" t="s">
        <v>170</v>
      </c>
      <c r="C17" s="85"/>
      <c r="D17" s="87">
        <v>106.80029699305</v>
      </c>
      <c r="E17" s="83"/>
      <c r="F17" s="83"/>
      <c r="G17" s="83"/>
      <c r="H17" s="82"/>
    </row>
    <row r="18" spans="1:8" x14ac:dyDescent="0.3">
      <c r="A18" s="106" t="s">
        <v>99</v>
      </c>
      <c r="B18" s="107"/>
      <c r="C18" s="102" t="s">
        <v>189</v>
      </c>
      <c r="D18" s="84">
        <v>106.80029699305</v>
      </c>
      <c r="E18" s="83">
        <v>1</v>
      </c>
      <c r="F18" s="83" t="s">
        <v>136</v>
      </c>
      <c r="G18" s="84">
        <v>106.80029699305</v>
      </c>
      <c r="H18" s="82"/>
    </row>
    <row r="19" spans="1:8" x14ac:dyDescent="0.3">
      <c r="A19" s="101">
        <v>1</v>
      </c>
      <c r="B19" s="86" t="s">
        <v>173</v>
      </c>
      <c r="C19" s="102"/>
      <c r="D19" s="84">
        <v>0</v>
      </c>
      <c r="E19" s="83"/>
      <c r="F19" s="83"/>
      <c r="G19" s="83"/>
      <c r="H19" s="105" t="s">
        <v>188</v>
      </c>
    </row>
    <row r="20" spans="1:8" x14ac:dyDescent="0.3">
      <c r="A20" s="102"/>
      <c r="B20" s="86" t="s">
        <v>172</v>
      </c>
      <c r="C20" s="102"/>
      <c r="D20" s="84">
        <v>0</v>
      </c>
      <c r="E20" s="83"/>
      <c r="F20" s="83"/>
      <c r="G20" s="83"/>
      <c r="H20" s="105"/>
    </row>
    <row r="21" spans="1:8" x14ac:dyDescent="0.3">
      <c r="A21" s="102"/>
      <c r="B21" s="86" t="s">
        <v>171</v>
      </c>
      <c r="C21" s="102"/>
      <c r="D21" s="84">
        <v>0</v>
      </c>
      <c r="E21" s="83"/>
      <c r="F21" s="83"/>
      <c r="G21" s="83"/>
      <c r="H21" s="105"/>
    </row>
    <row r="22" spans="1:8" x14ac:dyDescent="0.3">
      <c r="A22" s="102"/>
      <c r="B22" s="86" t="s">
        <v>170</v>
      </c>
      <c r="C22" s="102"/>
      <c r="D22" s="84">
        <v>106.80029699305</v>
      </c>
      <c r="E22" s="83"/>
      <c r="F22" s="83"/>
      <c r="G22" s="83"/>
      <c r="H22" s="105"/>
    </row>
    <row r="23" spans="1:8" x14ac:dyDescent="0.3">
      <c r="A23" s="102" t="s">
        <v>191</v>
      </c>
      <c r="B23" s="86" t="s">
        <v>173</v>
      </c>
      <c r="C23" s="85"/>
      <c r="D23" s="87">
        <v>0</v>
      </c>
      <c r="E23" s="83"/>
      <c r="F23" s="83"/>
      <c r="G23" s="83"/>
      <c r="H23" s="82"/>
    </row>
    <row r="24" spans="1:8" x14ac:dyDescent="0.3">
      <c r="A24" s="102"/>
      <c r="B24" s="86" t="s">
        <v>172</v>
      </c>
      <c r="C24" s="85"/>
      <c r="D24" s="87">
        <v>0</v>
      </c>
      <c r="E24" s="83"/>
      <c r="F24" s="83"/>
      <c r="G24" s="83"/>
      <c r="H24" s="82"/>
    </row>
    <row r="25" spans="1:8" x14ac:dyDescent="0.3">
      <c r="A25" s="102"/>
      <c r="B25" s="86" t="s">
        <v>171</v>
      </c>
      <c r="C25" s="85"/>
      <c r="D25" s="87">
        <v>0</v>
      </c>
      <c r="E25" s="83"/>
      <c r="F25" s="83"/>
      <c r="G25" s="83"/>
      <c r="H25" s="82"/>
    </row>
    <row r="26" spans="1:8" x14ac:dyDescent="0.3">
      <c r="A26" s="102"/>
      <c r="B26" s="86" t="s">
        <v>170</v>
      </c>
      <c r="C26" s="85"/>
      <c r="D26" s="87">
        <v>110.71779699305</v>
      </c>
      <c r="E26" s="83"/>
      <c r="F26" s="83"/>
      <c r="G26" s="83"/>
      <c r="H26" s="82"/>
    </row>
    <row r="27" spans="1:8" x14ac:dyDescent="0.3">
      <c r="A27" s="106" t="s">
        <v>125</v>
      </c>
      <c r="B27" s="107"/>
      <c r="C27" s="102" t="s">
        <v>184</v>
      </c>
      <c r="D27" s="84">
        <v>3.9175</v>
      </c>
      <c r="E27" s="83">
        <v>1</v>
      </c>
      <c r="F27" s="83" t="s">
        <v>136</v>
      </c>
      <c r="G27" s="84">
        <v>3.9175</v>
      </c>
      <c r="H27" s="82"/>
    </row>
    <row r="28" spans="1:8" x14ac:dyDescent="0.3">
      <c r="A28" s="101">
        <v>1</v>
      </c>
      <c r="B28" s="86" t="s">
        <v>173</v>
      </c>
      <c r="C28" s="102"/>
      <c r="D28" s="84">
        <v>0</v>
      </c>
      <c r="E28" s="83"/>
      <c r="F28" s="83"/>
      <c r="G28" s="83"/>
      <c r="H28" s="105" t="s">
        <v>183</v>
      </c>
    </row>
    <row r="29" spans="1:8" x14ac:dyDescent="0.3">
      <c r="A29" s="102"/>
      <c r="B29" s="86" t="s">
        <v>172</v>
      </c>
      <c r="C29" s="102"/>
      <c r="D29" s="84">
        <v>0</v>
      </c>
      <c r="E29" s="83"/>
      <c r="F29" s="83"/>
      <c r="G29" s="83"/>
      <c r="H29" s="105"/>
    </row>
    <row r="30" spans="1:8" x14ac:dyDescent="0.3">
      <c r="A30" s="102"/>
      <c r="B30" s="86" t="s">
        <v>171</v>
      </c>
      <c r="C30" s="102"/>
      <c r="D30" s="84">
        <v>0</v>
      </c>
      <c r="E30" s="83"/>
      <c r="F30" s="83"/>
      <c r="G30" s="83"/>
      <c r="H30" s="105"/>
    </row>
    <row r="31" spans="1:8" x14ac:dyDescent="0.3">
      <c r="A31" s="102"/>
      <c r="B31" s="86" t="s">
        <v>170</v>
      </c>
      <c r="C31" s="102"/>
      <c r="D31" s="84">
        <v>3.9175</v>
      </c>
      <c r="E31" s="83"/>
      <c r="F31" s="83"/>
      <c r="G31" s="83"/>
      <c r="H31" s="105"/>
    </row>
    <row r="32" spans="1:8" ht="24.6" x14ac:dyDescent="0.3">
      <c r="A32" s="108" t="s">
        <v>88</v>
      </c>
      <c r="B32" s="104"/>
      <c r="C32" s="85"/>
      <c r="D32" s="87">
        <v>488.63209030883002</v>
      </c>
      <c r="E32" s="83"/>
      <c r="F32" s="83"/>
      <c r="G32" s="83"/>
      <c r="H32" s="82"/>
    </row>
    <row r="33" spans="1:8" x14ac:dyDescent="0.3">
      <c r="A33" s="102" t="s">
        <v>190</v>
      </c>
      <c r="B33" s="86" t="s">
        <v>173</v>
      </c>
      <c r="C33" s="85"/>
      <c r="D33" s="87">
        <v>0</v>
      </c>
      <c r="E33" s="83"/>
      <c r="F33" s="83"/>
      <c r="G33" s="83"/>
      <c r="H33" s="82"/>
    </row>
    <row r="34" spans="1:8" x14ac:dyDescent="0.3">
      <c r="A34" s="102"/>
      <c r="B34" s="86" t="s">
        <v>172</v>
      </c>
      <c r="C34" s="85"/>
      <c r="D34" s="87">
        <v>0</v>
      </c>
      <c r="E34" s="83"/>
      <c r="F34" s="83"/>
      <c r="G34" s="83"/>
      <c r="H34" s="82"/>
    </row>
    <row r="35" spans="1:8" x14ac:dyDescent="0.3">
      <c r="A35" s="102"/>
      <c r="B35" s="86" t="s">
        <v>171</v>
      </c>
      <c r="C35" s="85"/>
      <c r="D35" s="87">
        <v>0</v>
      </c>
      <c r="E35" s="83"/>
      <c r="F35" s="83"/>
      <c r="G35" s="83"/>
      <c r="H35" s="82"/>
    </row>
    <row r="36" spans="1:8" x14ac:dyDescent="0.3">
      <c r="A36" s="102"/>
      <c r="B36" s="86" t="s">
        <v>170</v>
      </c>
      <c r="C36" s="85"/>
      <c r="D36" s="87">
        <v>488.63209030883002</v>
      </c>
      <c r="E36" s="83"/>
      <c r="F36" s="83"/>
      <c r="G36" s="83"/>
      <c r="H36" s="82"/>
    </row>
    <row r="37" spans="1:8" x14ac:dyDescent="0.3">
      <c r="A37" s="106" t="s">
        <v>88</v>
      </c>
      <c r="B37" s="107"/>
      <c r="C37" s="102" t="s">
        <v>189</v>
      </c>
      <c r="D37" s="84">
        <v>488.63209030883002</v>
      </c>
      <c r="E37" s="83">
        <v>1</v>
      </c>
      <c r="F37" s="83" t="s">
        <v>136</v>
      </c>
      <c r="G37" s="84">
        <v>488.63209030883002</v>
      </c>
      <c r="H37" s="82"/>
    </row>
    <row r="38" spans="1:8" x14ac:dyDescent="0.3">
      <c r="A38" s="101">
        <v>1</v>
      </c>
      <c r="B38" s="86" t="s">
        <v>173</v>
      </c>
      <c r="C38" s="102"/>
      <c r="D38" s="84">
        <v>0</v>
      </c>
      <c r="E38" s="83"/>
      <c r="F38" s="83"/>
      <c r="G38" s="83"/>
      <c r="H38" s="105" t="s">
        <v>188</v>
      </c>
    </row>
    <row r="39" spans="1:8" x14ac:dyDescent="0.3">
      <c r="A39" s="102"/>
      <c r="B39" s="86" t="s">
        <v>172</v>
      </c>
      <c r="C39" s="102"/>
      <c r="D39" s="84">
        <v>0</v>
      </c>
      <c r="E39" s="83"/>
      <c r="F39" s="83"/>
      <c r="G39" s="83"/>
      <c r="H39" s="105"/>
    </row>
    <row r="40" spans="1:8" x14ac:dyDescent="0.3">
      <c r="A40" s="102"/>
      <c r="B40" s="86" t="s">
        <v>171</v>
      </c>
      <c r="C40" s="102"/>
      <c r="D40" s="84">
        <v>0</v>
      </c>
      <c r="E40" s="83"/>
      <c r="F40" s="83"/>
      <c r="G40" s="83"/>
      <c r="H40" s="105"/>
    </row>
    <row r="41" spans="1:8" x14ac:dyDescent="0.3">
      <c r="A41" s="102"/>
      <c r="B41" s="86" t="s">
        <v>170</v>
      </c>
      <c r="C41" s="102"/>
      <c r="D41" s="84">
        <v>488.63209030883002</v>
      </c>
      <c r="E41" s="83"/>
      <c r="F41" s="83"/>
      <c r="G41" s="83"/>
      <c r="H41" s="105"/>
    </row>
    <row r="42" spans="1:8" ht="24.6" x14ac:dyDescent="0.3">
      <c r="A42" s="108" t="s">
        <v>103</v>
      </c>
      <c r="B42" s="104"/>
      <c r="C42" s="85"/>
      <c r="D42" s="87">
        <v>80.088750000000005</v>
      </c>
      <c r="E42" s="83"/>
      <c r="F42" s="83"/>
      <c r="G42" s="83"/>
      <c r="H42" s="82"/>
    </row>
    <row r="43" spans="1:8" x14ac:dyDescent="0.3">
      <c r="A43" s="102" t="s">
        <v>187</v>
      </c>
      <c r="B43" s="86" t="s">
        <v>173</v>
      </c>
      <c r="C43" s="85"/>
      <c r="D43" s="87">
        <v>11.70875</v>
      </c>
      <c r="E43" s="83"/>
      <c r="F43" s="83"/>
      <c r="G43" s="83"/>
      <c r="H43" s="82"/>
    </row>
    <row r="44" spans="1:8" x14ac:dyDescent="0.3">
      <c r="A44" s="102"/>
      <c r="B44" s="86" t="s">
        <v>172</v>
      </c>
      <c r="C44" s="85"/>
      <c r="D44" s="87">
        <v>68.38</v>
      </c>
      <c r="E44" s="83"/>
      <c r="F44" s="83"/>
      <c r="G44" s="83"/>
      <c r="H44" s="82"/>
    </row>
    <row r="45" spans="1:8" x14ac:dyDescent="0.3">
      <c r="A45" s="102"/>
      <c r="B45" s="86" t="s">
        <v>171</v>
      </c>
      <c r="C45" s="85"/>
      <c r="D45" s="87">
        <v>0</v>
      </c>
      <c r="E45" s="83"/>
      <c r="F45" s="83"/>
      <c r="G45" s="83"/>
      <c r="H45" s="82"/>
    </row>
    <row r="46" spans="1:8" x14ac:dyDescent="0.3">
      <c r="A46" s="102"/>
      <c r="B46" s="86" t="s">
        <v>170</v>
      </c>
      <c r="C46" s="85"/>
      <c r="D46" s="87">
        <v>0</v>
      </c>
      <c r="E46" s="83"/>
      <c r="F46" s="83"/>
      <c r="G46" s="83"/>
      <c r="H46" s="82"/>
    </row>
    <row r="47" spans="1:8" x14ac:dyDescent="0.3">
      <c r="A47" s="106" t="s">
        <v>105</v>
      </c>
      <c r="B47" s="107"/>
      <c r="C47" s="102" t="s">
        <v>185</v>
      </c>
      <c r="D47" s="84">
        <v>11.7</v>
      </c>
      <c r="E47" s="83">
        <v>2.9999999999999997E-4</v>
      </c>
      <c r="F47" s="83" t="s">
        <v>178</v>
      </c>
      <c r="G47" s="84">
        <v>39000</v>
      </c>
      <c r="H47" s="82"/>
    </row>
    <row r="48" spans="1:8" x14ac:dyDescent="0.3">
      <c r="A48" s="101">
        <v>1</v>
      </c>
      <c r="B48" s="86" t="s">
        <v>173</v>
      </c>
      <c r="C48" s="102"/>
      <c r="D48" s="84">
        <v>11.7</v>
      </c>
      <c r="E48" s="83"/>
      <c r="F48" s="83"/>
      <c r="G48" s="83"/>
      <c r="H48" s="105" t="s">
        <v>183</v>
      </c>
    </row>
    <row r="49" spans="1:8" x14ac:dyDescent="0.3">
      <c r="A49" s="102"/>
      <c r="B49" s="86" t="s">
        <v>172</v>
      </c>
      <c r="C49" s="102"/>
      <c r="D49" s="84">
        <v>0</v>
      </c>
      <c r="E49" s="83"/>
      <c r="F49" s="83"/>
      <c r="G49" s="83"/>
      <c r="H49" s="105"/>
    </row>
    <row r="50" spans="1:8" x14ac:dyDescent="0.3">
      <c r="A50" s="102"/>
      <c r="B50" s="86" t="s">
        <v>171</v>
      </c>
      <c r="C50" s="102"/>
      <c r="D50" s="84">
        <v>0</v>
      </c>
      <c r="E50" s="83"/>
      <c r="F50" s="83"/>
      <c r="G50" s="83"/>
      <c r="H50" s="105"/>
    </row>
    <row r="51" spans="1:8" x14ac:dyDescent="0.3">
      <c r="A51" s="102"/>
      <c r="B51" s="86" t="s">
        <v>170</v>
      </c>
      <c r="C51" s="102"/>
      <c r="D51" s="84">
        <v>0</v>
      </c>
      <c r="E51" s="83"/>
      <c r="F51" s="83"/>
      <c r="G51" s="83"/>
      <c r="H51" s="105"/>
    </row>
    <row r="52" spans="1:8" x14ac:dyDescent="0.3">
      <c r="A52" s="106" t="s">
        <v>122</v>
      </c>
      <c r="B52" s="107"/>
      <c r="C52" s="102" t="s">
        <v>184</v>
      </c>
      <c r="D52" s="84">
        <v>68.388750000000002</v>
      </c>
      <c r="E52" s="83">
        <v>1</v>
      </c>
      <c r="F52" s="83" t="s">
        <v>136</v>
      </c>
      <c r="G52" s="84">
        <v>68.388750000000002</v>
      </c>
      <c r="H52" s="82"/>
    </row>
    <row r="53" spans="1:8" x14ac:dyDescent="0.3">
      <c r="A53" s="101">
        <v>2</v>
      </c>
      <c r="B53" s="86" t="s">
        <v>173</v>
      </c>
      <c r="C53" s="102"/>
      <c r="D53" s="84">
        <v>8.7500000000000008E-3</v>
      </c>
      <c r="E53" s="83"/>
      <c r="F53" s="83"/>
      <c r="G53" s="83"/>
      <c r="H53" s="105" t="s">
        <v>183</v>
      </c>
    </row>
    <row r="54" spans="1:8" x14ac:dyDescent="0.3">
      <c r="A54" s="102"/>
      <c r="B54" s="86" t="s">
        <v>172</v>
      </c>
      <c r="C54" s="102"/>
      <c r="D54" s="84">
        <v>68.38</v>
      </c>
      <c r="E54" s="83"/>
      <c r="F54" s="83"/>
      <c r="G54" s="83"/>
      <c r="H54" s="105"/>
    </row>
    <row r="55" spans="1:8" x14ac:dyDescent="0.3">
      <c r="A55" s="102"/>
      <c r="B55" s="86" t="s">
        <v>171</v>
      </c>
      <c r="C55" s="102"/>
      <c r="D55" s="84">
        <v>0</v>
      </c>
      <c r="E55" s="83"/>
      <c r="F55" s="83"/>
      <c r="G55" s="83"/>
      <c r="H55" s="105"/>
    </row>
    <row r="56" spans="1:8" x14ac:dyDescent="0.3">
      <c r="A56" s="102"/>
      <c r="B56" s="86" t="s">
        <v>170</v>
      </c>
      <c r="C56" s="102"/>
      <c r="D56" s="84">
        <v>0</v>
      </c>
      <c r="E56" s="83"/>
      <c r="F56" s="83"/>
      <c r="G56" s="83"/>
      <c r="H56" s="105"/>
    </row>
    <row r="57" spans="1:8" ht="24.6" x14ac:dyDescent="0.3">
      <c r="A57" s="108" t="s">
        <v>107</v>
      </c>
      <c r="B57" s="104"/>
      <c r="C57" s="85"/>
      <c r="D57" s="87">
        <v>181007.39678792999</v>
      </c>
      <c r="E57" s="83"/>
      <c r="F57" s="83"/>
      <c r="G57" s="83"/>
      <c r="H57" s="82"/>
    </row>
    <row r="58" spans="1:8" x14ac:dyDescent="0.3">
      <c r="A58" s="102" t="s">
        <v>186</v>
      </c>
      <c r="B58" s="86" t="s">
        <v>173</v>
      </c>
      <c r="C58" s="85"/>
      <c r="D58" s="87">
        <v>0</v>
      </c>
      <c r="E58" s="83"/>
      <c r="F58" s="83"/>
      <c r="G58" s="83"/>
      <c r="H58" s="82"/>
    </row>
    <row r="59" spans="1:8" x14ac:dyDescent="0.3">
      <c r="A59" s="102"/>
      <c r="B59" s="86" t="s">
        <v>172</v>
      </c>
      <c r="C59" s="85"/>
      <c r="D59" s="87">
        <v>0</v>
      </c>
      <c r="E59" s="83"/>
      <c r="F59" s="83"/>
      <c r="G59" s="83"/>
      <c r="H59" s="82"/>
    </row>
    <row r="60" spans="1:8" x14ac:dyDescent="0.3">
      <c r="A60" s="102"/>
      <c r="B60" s="86" t="s">
        <v>171</v>
      </c>
      <c r="C60" s="85"/>
      <c r="D60" s="87">
        <v>0</v>
      </c>
      <c r="E60" s="83"/>
      <c r="F60" s="83"/>
      <c r="G60" s="83"/>
      <c r="H60" s="82"/>
    </row>
    <row r="61" spans="1:8" x14ac:dyDescent="0.3">
      <c r="A61" s="102"/>
      <c r="B61" s="86" t="s">
        <v>170</v>
      </c>
      <c r="C61" s="85"/>
      <c r="D61" s="87">
        <v>5.2957065217390999</v>
      </c>
      <c r="E61" s="83"/>
      <c r="F61" s="83"/>
      <c r="G61" s="83"/>
      <c r="H61" s="82"/>
    </row>
    <row r="62" spans="1:8" x14ac:dyDescent="0.3">
      <c r="A62" s="106" t="s">
        <v>107</v>
      </c>
      <c r="B62" s="107"/>
      <c r="C62" s="102" t="s">
        <v>185</v>
      </c>
      <c r="D62" s="84">
        <v>3.8869565217391</v>
      </c>
      <c r="E62" s="83">
        <v>2.9999999999999997E-4</v>
      </c>
      <c r="F62" s="83" t="s">
        <v>178</v>
      </c>
      <c r="G62" s="84">
        <v>12956.521739129999</v>
      </c>
      <c r="H62" s="82"/>
    </row>
    <row r="63" spans="1:8" x14ac:dyDescent="0.3">
      <c r="A63" s="101">
        <v>1</v>
      </c>
      <c r="B63" s="86" t="s">
        <v>173</v>
      </c>
      <c r="C63" s="102"/>
      <c r="D63" s="84">
        <v>0</v>
      </c>
      <c r="E63" s="83"/>
      <c r="F63" s="83"/>
      <c r="G63" s="83"/>
      <c r="H63" s="105" t="s">
        <v>183</v>
      </c>
    </row>
    <row r="64" spans="1:8" x14ac:dyDescent="0.3">
      <c r="A64" s="102"/>
      <c r="B64" s="86" t="s">
        <v>172</v>
      </c>
      <c r="C64" s="102"/>
      <c r="D64" s="84">
        <v>0</v>
      </c>
      <c r="E64" s="83"/>
      <c r="F64" s="83"/>
      <c r="G64" s="83"/>
      <c r="H64" s="105"/>
    </row>
    <row r="65" spans="1:8" x14ac:dyDescent="0.3">
      <c r="A65" s="102"/>
      <c r="B65" s="86" t="s">
        <v>171</v>
      </c>
      <c r="C65" s="102"/>
      <c r="D65" s="84">
        <v>0</v>
      </c>
      <c r="E65" s="83"/>
      <c r="F65" s="83"/>
      <c r="G65" s="83"/>
      <c r="H65" s="105"/>
    </row>
    <row r="66" spans="1:8" x14ac:dyDescent="0.3">
      <c r="A66" s="102"/>
      <c r="B66" s="86" t="s">
        <v>170</v>
      </c>
      <c r="C66" s="102"/>
      <c r="D66" s="84">
        <v>3.8869565217391</v>
      </c>
      <c r="E66" s="83"/>
      <c r="F66" s="83"/>
      <c r="G66" s="83"/>
      <c r="H66" s="105"/>
    </row>
    <row r="67" spans="1:8" x14ac:dyDescent="0.3">
      <c r="A67" s="106" t="s">
        <v>107</v>
      </c>
      <c r="B67" s="107"/>
      <c r="C67" s="102" t="s">
        <v>184</v>
      </c>
      <c r="D67" s="84">
        <v>1.4087499999999999</v>
      </c>
      <c r="E67" s="83">
        <v>1</v>
      </c>
      <c r="F67" s="83" t="s">
        <v>136</v>
      </c>
      <c r="G67" s="84">
        <v>1.4087499999999999</v>
      </c>
      <c r="H67" s="82"/>
    </row>
    <row r="68" spans="1:8" x14ac:dyDescent="0.3">
      <c r="A68" s="101">
        <v>2</v>
      </c>
      <c r="B68" s="86" t="s">
        <v>173</v>
      </c>
      <c r="C68" s="102"/>
      <c r="D68" s="84">
        <v>0</v>
      </c>
      <c r="E68" s="83"/>
      <c r="F68" s="83"/>
      <c r="G68" s="83"/>
      <c r="H68" s="105" t="s">
        <v>183</v>
      </c>
    </row>
    <row r="69" spans="1:8" x14ac:dyDescent="0.3">
      <c r="A69" s="102"/>
      <c r="B69" s="86" t="s">
        <v>172</v>
      </c>
      <c r="C69" s="102"/>
      <c r="D69" s="84">
        <v>0</v>
      </c>
      <c r="E69" s="83"/>
      <c r="F69" s="83"/>
      <c r="G69" s="83"/>
      <c r="H69" s="105"/>
    </row>
    <row r="70" spans="1:8" x14ac:dyDescent="0.3">
      <c r="A70" s="102"/>
      <c r="B70" s="86" t="s">
        <v>171</v>
      </c>
      <c r="C70" s="102"/>
      <c r="D70" s="84">
        <v>0</v>
      </c>
      <c r="E70" s="83"/>
      <c r="F70" s="83"/>
      <c r="G70" s="83"/>
      <c r="H70" s="105"/>
    </row>
    <row r="71" spans="1:8" x14ac:dyDescent="0.3">
      <c r="A71" s="102"/>
      <c r="B71" s="86" t="s">
        <v>170</v>
      </c>
      <c r="C71" s="102"/>
      <c r="D71" s="84">
        <v>1.4087499999999999</v>
      </c>
      <c r="E71" s="83"/>
      <c r="F71" s="83"/>
      <c r="G71" s="83"/>
      <c r="H71" s="105"/>
    </row>
    <row r="72" spans="1:8" x14ac:dyDescent="0.3">
      <c r="A72" s="102" t="s">
        <v>182</v>
      </c>
      <c r="B72" s="86" t="s">
        <v>173</v>
      </c>
      <c r="C72" s="85"/>
      <c r="D72" s="87">
        <v>0</v>
      </c>
      <c r="E72" s="83"/>
      <c r="F72" s="83"/>
      <c r="G72" s="83"/>
      <c r="H72" s="82"/>
    </row>
    <row r="73" spans="1:8" x14ac:dyDescent="0.3">
      <c r="A73" s="102"/>
      <c r="B73" s="86" t="s">
        <v>172</v>
      </c>
      <c r="C73" s="85"/>
      <c r="D73" s="87">
        <v>0</v>
      </c>
      <c r="E73" s="83"/>
      <c r="F73" s="83"/>
      <c r="G73" s="83"/>
      <c r="H73" s="82"/>
    </row>
    <row r="74" spans="1:8" x14ac:dyDescent="0.3">
      <c r="A74" s="102"/>
      <c r="B74" s="86" t="s">
        <v>171</v>
      </c>
      <c r="C74" s="85"/>
      <c r="D74" s="87">
        <v>0</v>
      </c>
      <c r="E74" s="83"/>
      <c r="F74" s="83"/>
      <c r="G74" s="83"/>
      <c r="H74" s="82"/>
    </row>
    <row r="75" spans="1:8" x14ac:dyDescent="0.3">
      <c r="A75" s="102"/>
      <c r="B75" s="86" t="s">
        <v>170</v>
      </c>
      <c r="C75" s="85"/>
      <c r="D75" s="87">
        <v>180635.73048912999</v>
      </c>
      <c r="E75" s="83"/>
      <c r="F75" s="83"/>
      <c r="G75" s="83"/>
      <c r="H75" s="82"/>
    </row>
    <row r="76" spans="1:8" x14ac:dyDescent="0.3">
      <c r="A76" s="106" t="s">
        <v>107</v>
      </c>
      <c r="B76" s="107"/>
      <c r="C76" s="102" t="s">
        <v>179</v>
      </c>
      <c r="D76" s="84">
        <v>180630.43478261001</v>
      </c>
      <c r="E76" s="83">
        <v>2.5000000000000001E-5</v>
      </c>
      <c r="F76" s="83" t="s">
        <v>178</v>
      </c>
      <c r="G76" s="84">
        <v>7225217391.3043003</v>
      </c>
      <c r="H76" s="82"/>
    </row>
    <row r="77" spans="1:8" x14ac:dyDescent="0.3">
      <c r="A77" s="101">
        <v>1</v>
      </c>
      <c r="B77" s="86" t="s">
        <v>173</v>
      </c>
      <c r="C77" s="102"/>
      <c r="D77" s="84">
        <v>0</v>
      </c>
      <c r="E77" s="83"/>
      <c r="F77" s="83"/>
      <c r="G77" s="83"/>
      <c r="H77" s="105" t="s">
        <v>177</v>
      </c>
    </row>
    <row r="78" spans="1:8" x14ac:dyDescent="0.3">
      <c r="A78" s="102"/>
      <c r="B78" s="86" t="s">
        <v>172</v>
      </c>
      <c r="C78" s="102"/>
      <c r="D78" s="84">
        <v>0</v>
      </c>
      <c r="E78" s="83"/>
      <c r="F78" s="83"/>
      <c r="G78" s="83"/>
      <c r="H78" s="105"/>
    </row>
    <row r="79" spans="1:8" x14ac:dyDescent="0.3">
      <c r="A79" s="102"/>
      <c r="B79" s="86" t="s">
        <v>171</v>
      </c>
      <c r="C79" s="102"/>
      <c r="D79" s="84">
        <v>0</v>
      </c>
      <c r="E79" s="83"/>
      <c r="F79" s="83"/>
      <c r="G79" s="83"/>
      <c r="H79" s="105"/>
    </row>
    <row r="80" spans="1:8" x14ac:dyDescent="0.3">
      <c r="A80" s="102"/>
      <c r="B80" s="86" t="s">
        <v>170</v>
      </c>
      <c r="C80" s="102"/>
      <c r="D80" s="84">
        <v>180630.43478261001</v>
      </c>
      <c r="E80" s="83"/>
      <c r="F80" s="83"/>
      <c r="G80" s="83"/>
      <c r="H80" s="105"/>
    </row>
    <row r="81" spans="1:8" x14ac:dyDescent="0.3">
      <c r="A81" s="102" t="s">
        <v>181</v>
      </c>
      <c r="B81" s="86" t="s">
        <v>173</v>
      </c>
      <c r="C81" s="85"/>
      <c r="D81" s="87">
        <v>0</v>
      </c>
      <c r="E81" s="83"/>
      <c r="F81" s="83"/>
      <c r="G81" s="83"/>
      <c r="H81" s="82"/>
    </row>
    <row r="82" spans="1:8" x14ac:dyDescent="0.3">
      <c r="A82" s="102"/>
      <c r="B82" s="86" t="s">
        <v>172</v>
      </c>
      <c r="C82" s="85"/>
      <c r="D82" s="87">
        <v>0</v>
      </c>
      <c r="E82" s="83"/>
      <c r="F82" s="83"/>
      <c r="G82" s="83"/>
      <c r="H82" s="82"/>
    </row>
    <row r="83" spans="1:8" x14ac:dyDescent="0.3">
      <c r="A83" s="102"/>
      <c r="B83" s="86" t="s">
        <v>171</v>
      </c>
      <c r="C83" s="85"/>
      <c r="D83" s="87">
        <v>0</v>
      </c>
      <c r="E83" s="83"/>
      <c r="F83" s="83"/>
      <c r="G83" s="83"/>
      <c r="H83" s="82"/>
    </row>
    <row r="84" spans="1:8" x14ac:dyDescent="0.3">
      <c r="A84" s="102"/>
      <c r="B84" s="86" t="s">
        <v>170</v>
      </c>
      <c r="C84" s="85"/>
      <c r="D84" s="87">
        <v>181007.39678792999</v>
      </c>
      <c r="E84" s="83"/>
      <c r="F84" s="83"/>
      <c r="G84" s="83"/>
      <c r="H84" s="82"/>
    </row>
    <row r="85" spans="1:8" x14ac:dyDescent="0.3">
      <c r="A85" s="106" t="s">
        <v>107</v>
      </c>
      <c r="B85" s="107"/>
      <c r="C85" s="102" t="s">
        <v>174</v>
      </c>
      <c r="D85" s="84">
        <v>371.66629879887</v>
      </c>
      <c r="E85" s="83">
        <v>0.5</v>
      </c>
      <c r="F85" s="83" t="s">
        <v>139</v>
      </c>
      <c r="G85" s="84">
        <v>743.33259759773</v>
      </c>
      <c r="H85" s="82"/>
    </row>
    <row r="86" spans="1:8" x14ac:dyDescent="0.3">
      <c r="A86" s="101">
        <v>1</v>
      </c>
      <c r="B86" s="86" t="s">
        <v>173</v>
      </c>
      <c r="C86" s="102"/>
      <c r="D86" s="84">
        <v>0</v>
      </c>
      <c r="E86" s="83"/>
      <c r="F86" s="83"/>
      <c r="G86" s="83"/>
      <c r="H86" s="105" t="s">
        <v>31</v>
      </c>
    </row>
    <row r="87" spans="1:8" x14ac:dyDescent="0.3">
      <c r="A87" s="102"/>
      <c r="B87" s="86" t="s">
        <v>172</v>
      </c>
      <c r="C87" s="102"/>
      <c r="D87" s="84">
        <v>0</v>
      </c>
      <c r="E87" s="83"/>
      <c r="F87" s="83"/>
      <c r="G87" s="83"/>
      <c r="H87" s="105"/>
    </row>
    <row r="88" spans="1:8" x14ac:dyDescent="0.3">
      <c r="A88" s="102"/>
      <c r="B88" s="86" t="s">
        <v>171</v>
      </c>
      <c r="C88" s="102"/>
      <c r="D88" s="84">
        <v>0</v>
      </c>
      <c r="E88" s="83"/>
      <c r="F88" s="83"/>
      <c r="G88" s="83"/>
      <c r="H88" s="105"/>
    </row>
    <row r="89" spans="1:8" x14ac:dyDescent="0.3">
      <c r="A89" s="102"/>
      <c r="B89" s="86" t="s">
        <v>170</v>
      </c>
      <c r="C89" s="102"/>
      <c r="D89" s="84">
        <v>371.66629879887</v>
      </c>
      <c r="E89" s="83"/>
      <c r="F89" s="83"/>
      <c r="G89" s="83"/>
      <c r="H89" s="105"/>
    </row>
    <row r="90" spans="1:8" ht="24.6" x14ac:dyDescent="0.3">
      <c r="A90" s="108" t="s">
        <v>109</v>
      </c>
      <c r="B90" s="104"/>
      <c r="C90" s="85"/>
      <c r="D90" s="87">
        <v>39.336352657005001</v>
      </c>
      <c r="E90" s="83"/>
      <c r="F90" s="83"/>
      <c r="G90" s="83"/>
      <c r="H90" s="82"/>
    </row>
    <row r="91" spans="1:8" x14ac:dyDescent="0.3">
      <c r="A91" s="102" t="s">
        <v>180</v>
      </c>
      <c r="B91" s="86" t="s">
        <v>173</v>
      </c>
      <c r="C91" s="85"/>
      <c r="D91" s="87">
        <v>39.336352657005001</v>
      </c>
      <c r="E91" s="83"/>
      <c r="F91" s="83"/>
      <c r="G91" s="83"/>
      <c r="H91" s="82"/>
    </row>
    <row r="92" spans="1:8" x14ac:dyDescent="0.3">
      <c r="A92" s="102"/>
      <c r="B92" s="86" t="s">
        <v>172</v>
      </c>
      <c r="C92" s="85"/>
      <c r="D92" s="87">
        <v>0</v>
      </c>
      <c r="E92" s="83"/>
      <c r="F92" s="83"/>
      <c r="G92" s="83"/>
      <c r="H92" s="82"/>
    </row>
    <row r="93" spans="1:8" x14ac:dyDescent="0.3">
      <c r="A93" s="102"/>
      <c r="B93" s="86" t="s">
        <v>171</v>
      </c>
      <c r="C93" s="85"/>
      <c r="D93" s="87">
        <v>0</v>
      </c>
      <c r="E93" s="83"/>
      <c r="F93" s="83"/>
      <c r="G93" s="83"/>
      <c r="H93" s="82"/>
    </row>
    <row r="94" spans="1:8" x14ac:dyDescent="0.3">
      <c r="A94" s="102"/>
      <c r="B94" s="86" t="s">
        <v>170</v>
      </c>
      <c r="C94" s="85"/>
      <c r="D94" s="87">
        <v>0</v>
      </c>
      <c r="E94" s="83"/>
      <c r="F94" s="83"/>
      <c r="G94" s="83"/>
      <c r="H94" s="82"/>
    </row>
    <row r="95" spans="1:8" x14ac:dyDescent="0.3">
      <c r="A95" s="106" t="s">
        <v>29</v>
      </c>
      <c r="B95" s="107"/>
      <c r="C95" s="102" t="s">
        <v>179</v>
      </c>
      <c r="D95" s="84">
        <v>39.336352657005001</v>
      </c>
      <c r="E95" s="83">
        <v>2.5000000000000001E-5</v>
      </c>
      <c r="F95" s="83" t="s">
        <v>178</v>
      </c>
      <c r="G95" s="84">
        <v>1573454.1062802</v>
      </c>
      <c r="H95" s="82"/>
    </row>
    <row r="96" spans="1:8" x14ac:dyDescent="0.3">
      <c r="A96" s="101">
        <v>1</v>
      </c>
      <c r="B96" s="86" t="s">
        <v>173</v>
      </c>
      <c r="C96" s="102"/>
      <c r="D96" s="84">
        <v>39.336352657005001</v>
      </c>
      <c r="E96" s="83"/>
      <c r="F96" s="83"/>
      <c r="G96" s="83"/>
      <c r="H96" s="105" t="s">
        <v>177</v>
      </c>
    </row>
    <row r="97" spans="1:8" x14ac:dyDescent="0.3">
      <c r="A97" s="102"/>
      <c r="B97" s="86" t="s">
        <v>172</v>
      </c>
      <c r="C97" s="102"/>
      <c r="D97" s="84">
        <v>0</v>
      </c>
      <c r="E97" s="83"/>
      <c r="F97" s="83"/>
      <c r="G97" s="83"/>
      <c r="H97" s="105"/>
    </row>
    <row r="98" spans="1:8" x14ac:dyDescent="0.3">
      <c r="A98" s="102"/>
      <c r="B98" s="86" t="s">
        <v>171</v>
      </c>
      <c r="C98" s="102"/>
      <c r="D98" s="84">
        <v>0</v>
      </c>
      <c r="E98" s="83"/>
      <c r="F98" s="83"/>
      <c r="G98" s="83"/>
      <c r="H98" s="105"/>
    </row>
    <row r="99" spans="1:8" x14ac:dyDescent="0.3">
      <c r="A99" s="102"/>
      <c r="B99" s="86" t="s">
        <v>170</v>
      </c>
      <c r="C99" s="102"/>
      <c r="D99" s="84">
        <v>0</v>
      </c>
      <c r="E99" s="83"/>
      <c r="F99" s="83"/>
      <c r="G99" s="83"/>
      <c r="H99" s="105"/>
    </row>
    <row r="100" spans="1:8" ht="24.6" x14ac:dyDescent="0.3">
      <c r="A100" s="108" t="s">
        <v>31</v>
      </c>
      <c r="B100" s="104"/>
      <c r="C100" s="85"/>
      <c r="D100" s="87">
        <v>369.61258525321</v>
      </c>
      <c r="E100" s="83"/>
      <c r="F100" s="83"/>
      <c r="G100" s="83"/>
      <c r="H100" s="82"/>
    </row>
    <row r="101" spans="1:8" x14ac:dyDescent="0.3">
      <c r="A101" s="102" t="s">
        <v>176</v>
      </c>
      <c r="B101" s="86" t="s">
        <v>173</v>
      </c>
      <c r="C101" s="85"/>
      <c r="D101" s="87">
        <v>223.80283321893</v>
      </c>
      <c r="E101" s="83"/>
      <c r="F101" s="83"/>
      <c r="G101" s="83"/>
      <c r="H101" s="82"/>
    </row>
    <row r="102" spans="1:8" x14ac:dyDescent="0.3">
      <c r="A102" s="102"/>
      <c r="B102" s="86" t="s">
        <v>172</v>
      </c>
      <c r="C102" s="85"/>
      <c r="D102" s="87">
        <v>145.80975203426999</v>
      </c>
      <c r="E102" s="83"/>
      <c r="F102" s="83"/>
      <c r="G102" s="83"/>
      <c r="H102" s="82"/>
    </row>
    <row r="103" spans="1:8" x14ac:dyDescent="0.3">
      <c r="A103" s="102"/>
      <c r="B103" s="86" t="s">
        <v>171</v>
      </c>
      <c r="C103" s="85"/>
      <c r="D103" s="87">
        <v>0</v>
      </c>
      <c r="E103" s="83"/>
      <c r="F103" s="83"/>
      <c r="G103" s="83"/>
      <c r="H103" s="82"/>
    </row>
    <row r="104" spans="1:8" x14ac:dyDescent="0.3">
      <c r="A104" s="102"/>
      <c r="B104" s="86" t="s">
        <v>170</v>
      </c>
      <c r="C104" s="85"/>
      <c r="D104" s="87">
        <v>0</v>
      </c>
      <c r="E104" s="83"/>
      <c r="F104" s="83"/>
      <c r="G104" s="83"/>
      <c r="H104" s="82"/>
    </row>
    <row r="105" spans="1:8" x14ac:dyDescent="0.3">
      <c r="A105" s="106" t="s">
        <v>115</v>
      </c>
      <c r="B105" s="107"/>
      <c r="C105" s="102" t="s">
        <v>174</v>
      </c>
      <c r="D105" s="84">
        <v>369.61258525321</v>
      </c>
      <c r="E105" s="83">
        <v>0.5</v>
      </c>
      <c r="F105" s="83" t="s">
        <v>139</v>
      </c>
      <c r="G105" s="84">
        <v>739.22517050641</v>
      </c>
      <c r="H105" s="82"/>
    </row>
    <row r="106" spans="1:8" x14ac:dyDescent="0.3">
      <c r="A106" s="101">
        <v>1</v>
      </c>
      <c r="B106" s="86" t="s">
        <v>173</v>
      </c>
      <c r="C106" s="102"/>
      <c r="D106" s="84">
        <v>223.80283321893</v>
      </c>
      <c r="E106" s="83"/>
      <c r="F106" s="83"/>
      <c r="G106" s="83"/>
      <c r="H106" s="105" t="s">
        <v>31</v>
      </c>
    </row>
    <row r="107" spans="1:8" x14ac:dyDescent="0.3">
      <c r="A107" s="102"/>
      <c r="B107" s="86" t="s">
        <v>172</v>
      </c>
      <c r="C107" s="102"/>
      <c r="D107" s="84">
        <v>145.80975203426999</v>
      </c>
      <c r="E107" s="83"/>
      <c r="F107" s="83"/>
      <c r="G107" s="83"/>
      <c r="H107" s="105"/>
    </row>
    <row r="108" spans="1:8" x14ac:dyDescent="0.3">
      <c r="A108" s="102"/>
      <c r="B108" s="86" t="s">
        <v>171</v>
      </c>
      <c r="C108" s="102"/>
      <c r="D108" s="84">
        <v>0</v>
      </c>
      <c r="E108" s="83"/>
      <c r="F108" s="83"/>
      <c r="G108" s="83"/>
      <c r="H108" s="105"/>
    </row>
    <row r="109" spans="1:8" x14ac:dyDescent="0.3">
      <c r="A109" s="102"/>
      <c r="B109" s="86" t="s">
        <v>170</v>
      </c>
      <c r="C109" s="102"/>
      <c r="D109" s="84">
        <v>0</v>
      </c>
      <c r="E109" s="83"/>
      <c r="F109" s="83"/>
      <c r="G109" s="83"/>
      <c r="H109" s="105"/>
    </row>
    <row r="110" spans="1:8" ht="24.6" x14ac:dyDescent="0.3">
      <c r="A110" s="108" t="s">
        <v>117</v>
      </c>
      <c r="B110" s="104"/>
      <c r="C110" s="85"/>
      <c r="D110" s="87">
        <v>89.174844900758998</v>
      </c>
      <c r="E110" s="83"/>
      <c r="F110" s="83"/>
      <c r="G110" s="83"/>
      <c r="H110" s="82"/>
    </row>
    <row r="111" spans="1:8" x14ac:dyDescent="0.3">
      <c r="A111" s="102" t="s">
        <v>175</v>
      </c>
      <c r="B111" s="86" t="s">
        <v>173</v>
      </c>
      <c r="C111" s="85"/>
      <c r="D111" s="87">
        <v>0</v>
      </c>
      <c r="E111" s="83"/>
      <c r="F111" s="83"/>
      <c r="G111" s="83"/>
      <c r="H111" s="82"/>
    </row>
    <row r="112" spans="1:8" x14ac:dyDescent="0.3">
      <c r="A112" s="102"/>
      <c r="B112" s="86" t="s">
        <v>172</v>
      </c>
      <c r="C112" s="85"/>
      <c r="D112" s="87">
        <v>0</v>
      </c>
      <c r="E112" s="83"/>
      <c r="F112" s="83"/>
      <c r="G112" s="83"/>
      <c r="H112" s="82"/>
    </row>
    <row r="113" spans="1:8" x14ac:dyDescent="0.3">
      <c r="A113" s="102"/>
      <c r="B113" s="86" t="s">
        <v>171</v>
      </c>
      <c r="C113" s="85"/>
      <c r="D113" s="87">
        <v>0</v>
      </c>
      <c r="E113" s="83"/>
      <c r="F113" s="83"/>
      <c r="G113" s="83"/>
      <c r="H113" s="82"/>
    </row>
    <row r="114" spans="1:8" x14ac:dyDescent="0.3">
      <c r="A114" s="102"/>
      <c r="B114" s="86" t="s">
        <v>170</v>
      </c>
      <c r="C114" s="85"/>
      <c r="D114" s="87">
        <v>89.174844900758998</v>
      </c>
      <c r="E114" s="83"/>
      <c r="F114" s="83"/>
      <c r="G114" s="83"/>
      <c r="H114" s="82"/>
    </row>
    <row r="115" spans="1:8" x14ac:dyDescent="0.3">
      <c r="A115" s="106" t="s">
        <v>119</v>
      </c>
      <c r="B115" s="107"/>
      <c r="C115" s="102" t="s">
        <v>174</v>
      </c>
      <c r="D115" s="84">
        <v>89.174844900758998</v>
      </c>
      <c r="E115" s="83">
        <v>0.5</v>
      </c>
      <c r="F115" s="83" t="s">
        <v>139</v>
      </c>
      <c r="G115" s="84">
        <v>178.34968980151999</v>
      </c>
      <c r="H115" s="82"/>
    </row>
    <row r="116" spans="1:8" x14ac:dyDescent="0.3">
      <c r="A116" s="101">
        <v>1</v>
      </c>
      <c r="B116" s="86" t="s">
        <v>173</v>
      </c>
      <c r="C116" s="102"/>
      <c r="D116" s="84">
        <v>0</v>
      </c>
      <c r="E116" s="83"/>
      <c r="F116" s="83"/>
      <c r="G116" s="83"/>
      <c r="H116" s="105" t="s">
        <v>31</v>
      </c>
    </row>
    <row r="117" spans="1:8" x14ac:dyDescent="0.3">
      <c r="A117" s="102"/>
      <c r="B117" s="86" t="s">
        <v>172</v>
      </c>
      <c r="C117" s="102"/>
      <c r="D117" s="84">
        <v>0</v>
      </c>
      <c r="E117" s="83"/>
      <c r="F117" s="83"/>
      <c r="G117" s="83"/>
      <c r="H117" s="105"/>
    </row>
    <row r="118" spans="1:8" x14ac:dyDescent="0.3">
      <c r="A118" s="102"/>
      <c r="B118" s="86" t="s">
        <v>171</v>
      </c>
      <c r="C118" s="102"/>
      <c r="D118" s="84">
        <v>0</v>
      </c>
      <c r="E118" s="83"/>
      <c r="F118" s="83"/>
      <c r="G118" s="83"/>
      <c r="H118" s="105"/>
    </row>
    <row r="119" spans="1:8" x14ac:dyDescent="0.3">
      <c r="A119" s="102"/>
      <c r="B119" s="86" t="s">
        <v>170</v>
      </c>
      <c r="C119" s="102"/>
      <c r="D119" s="84">
        <v>89.174844900758998</v>
      </c>
      <c r="E119" s="83"/>
      <c r="F119" s="83"/>
      <c r="G119" s="83"/>
      <c r="H119" s="105"/>
    </row>
    <row r="120" spans="1:8" x14ac:dyDescent="0.3">
      <c r="A120" s="81"/>
      <c r="C120" s="81"/>
      <c r="D120" s="79"/>
      <c r="E120" s="79"/>
      <c r="F120" s="79"/>
      <c r="G120" s="79"/>
      <c r="H120" s="80"/>
    </row>
    <row r="122" spans="1:8" x14ac:dyDescent="0.3">
      <c r="A122" s="109" t="s">
        <v>169</v>
      </c>
      <c r="B122" s="109"/>
      <c r="C122" s="109"/>
      <c r="D122" s="109"/>
      <c r="E122" s="109"/>
      <c r="F122" s="109"/>
      <c r="G122" s="109"/>
      <c r="H122" s="109"/>
    </row>
    <row r="123" spans="1:8" x14ac:dyDescent="0.3">
      <c r="A123" s="109" t="s">
        <v>168</v>
      </c>
      <c r="B123" s="109"/>
      <c r="C123" s="109"/>
      <c r="D123" s="109"/>
      <c r="E123" s="109"/>
      <c r="F123" s="109"/>
      <c r="G123" s="109"/>
      <c r="H123" s="109"/>
    </row>
  </sheetData>
  <mergeCells count="73">
    <mergeCell ref="A122:H122"/>
    <mergeCell ref="A123:H123"/>
    <mergeCell ref="A110:B110"/>
    <mergeCell ref="A111:A114"/>
    <mergeCell ref="A115:B115"/>
    <mergeCell ref="H116:H119"/>
    <mergeCell ref="C115:C119"/>
    <mergeCell ref="A116:A119"/>
    <mergeCell ref="A100:B100"/>
    <mergeCell ref="A101:A104"/>
    <mergeCell ref="A105:B105"/>
    <mergeCell ref="H106:H109"/>
    <mergeCell ref="C105:C109"/>
    <mergeCell ref="A106:A109"/>
    <mergeCell ref="A85:B85"/>
    <mergeCell ref="H86:H89"/>
    <mergeCell ref="C85:C89"/>
    <mergeCell ref="A86:A89"/>
    <mergeCell ref="A90:B90"/>
    <mergeCell ref="A91:A94"/>
    <mergeCell ref="A95:B95"/>
    <mergeCell ref="H96:H99"/>
    <mergeCell ref="C95:C99"/>
    <mergeCell ref="A96:A99"/>
    <mergeCell ref="A67:B67"/>
    <mergeCell ref="H68:H71"/>
    <mergeCell ref="C67:C71"/>
    <mergeCell ref="A68:A71"/>
    <mergeCell ref="A72:A75"/>
    <mergeCell ref="A76:B76"/>
    <mergeCell ref="H77:H80"/>
    <mergeCell ref="C76:C80"/>
    <mergeCell ref="A77:A80"/>
    <mergeCell ref="A81:A84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9:A22"/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0" t="s">
        <v>126</v>
      </c>
      <c r="B1" s="110"/>
      <c r="C1" s="110"/>
      <c r="D1" s="110"/>
      <c r="E1" s="110"/>
      <c r="F1" s="110"/>
      <c r="G1" s="110"/>
      <c r="H1" s="110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136</v>
      </c>
      <c r="C4" s="27">
        <v>1</v>
      </c>
      <c r="D4" s="27">
        <v>4899.1002765904004</v>
      </c>
      <c r="E4" s="26" t="s">
        <v>137</v>
      </c>
      <c r="F4" s="26"/>
      <c r="G4" s="27">
        <v>4899.1002765904004</v>
      </c>
      <c r="H4" s="28"/>
    </row>
    <row r="5" spans="1:8" ht="39" customHeight="1" x14ac:dyDescent="0.3">
      <c r="A5" s="25" t="s">
        <v>138</v>
      </c>
      <c r="B5" s="26" t="s">
        <v>139</v>
      </c>
      <c r="C5" s="27">
        <v>1.7142094017094001</v>
      </c>
      <c r="D5" s="27">
        <v>222.07854046447</v>
      </c>
      <c r="E5" s="26">
        <v>10</v>
      </c>
      <c r="F5" s="26"/>
      <c r="G5" s="27">
        <v>380.6891219821</v>
      </c>
      <c r="H5" s="28"/>
    </row>
    <row r="6" spans="1:8" ht="39" customHeight="1" x14ac:dyDescent="0.3">
      <c r="A6" s="25" t="s">
        <v>140</v>
      </c>
      <c r="B6" s="26" t="s">
        <v>136</v>
      </c>
      <c r="C6" s="27">
        <v>11.752136752137</v>
      </c>
      <c r="D6" s="27">
        <v>25.632087662364999</v>
      </c>
      <c r="E6" s="26">
        <v>10</v>
      </c>
      <c r="F6" s="26"/>
      <c r="G6" s="27">
        <v>301.23179945087003</v>
      </c>
      <c r="H6" s="28"/>
    </row>
    <row r="7" spans="1:8" ht="39" customHeight="1" x14ac:dyDescent="0.3">
      <c r="A7" s="25" t="s">
        <v>141</v>
      </c>
      <c r="B7" s="26" t="s">
        <v>136</v>
      </c>
      <c r="C7" s="27">
        <v>5.8760683760683996</v>
      </c>
      <c r="D7" s="27">
        <v>997.73280243982003</v>
      </c>
      <c r="E7" s="26">
        <v>10</v>
      </c>
      <c r="F7" s="26"/>
      <c r="G7" s="27">
        <v>5862.7461681826999</v>
      </c>
      <c r="H7" s="28"/>
    </row>
    <row r="8" spans="1:8" ht="39" customHeight="1" x14ac:dyDescent="0.3">
      <c r="A8" s="25" t="s">
        <v>142</v>
      </c>
      <c r="B8" s="26" t="s">
        <v>136</v>
      </c>
      <c r="C8" s="27">
        <v>0.875</v>
      </c>
      <c r="D8" s="27">
        <v>27.493329416979002</v>
      </c>
      <c r="E8" s="26"/>
      <c r="F8" s="26"/>
      <c r="G8" s="27">
        <v>24.056663239856999</v>
      </c>
      <c r="H8" s="28"/>
    </row>
    <row r="9" spans="1:8" ht="39" customHeight="1" x14ac:dyDescent="0.3">
      <c r="A9" s="25" t="s">
        <v>143</v>
      </c>
      <c r="B9" s="26" t="s">
        <v>136</v>
      </c>
      <c r="C9" s="27">
        <v>0.125</v>
      </c>
      <c r="D9" s="27">
        <v>129.51445496714999</v>
      </c>
      <c r="E9" s="26"/>
      <c r="F9" s="26"/>
      <c r="G9" s="27">
        <v>16.189306870894001</v>
      </c>
      <c r="H9" s="28"/>
    </row>
    <row r="10" spans="1:8" ht="39" customHeight="1" x14ac:dyDescent="0.3">
      <c r="A10" s="25" t="s">
        <v>144</v>
      </c>
      <c r="B10" s="26" t="s">
        <v>136</v>
      </c>
      <c r="C10" s="27">
        <v>0.875</v>
      </c>
      <c r="D10" s="27">
        <v>6.3435473267983999</v>
      </c>
      <c r="E10" s="26"/>
      <c r="F10" s="26"/>
      <c r="G10" s="27">
        <v>5.5506039109485998</v>
      </c>
      <c r="H10" s="28"/>
    </row>
    <row r="11" spans="1:8" ht="39" customHeight="1" x14ac:dyDescent="0.3">
      <c r="A11" s="25" t="s">
        <v>145</v>
      </c>
      <c r="B11" s="26" t="s">
        <v>136</v>
      </c>
      <c r="C11" s="27">
        <v>0.375</v>
      </c>
      <c r="D11" s="27">
        <v>2.1146196932215999</v>
      </c>
      <c r="E11" s="26"/>
      <c r="F11" s="26"/>
      <c r="G11" s="27">
        <v>0.79298238495810003</v>
      </c>
      <c r="H11" s="28"/>
    </row>
    <row r="12" spans="1:8" ht="39" customHeight="1" x14ac:dyDescent="0.3">
      <c r="A12" s="25" t="s">
        <v>146</v>
      </c>
      <c r="B12" s="26" t="s">
        <v>136</v>
      </c>
      <c r="C12" s="27">
        <v>0.75</v>
      </c>
      <c r="D12" s="27">
        <v>2.7387489318815001</v>
      </c>
      <c r="E12" s="26"/>
      <c r="F12" s="26"/>
      <c r="G12" s="27">
        <v>2.0540616989111</v>
      </c>
      <c r="H12" s="28"/>
    </row>
    <row r="13" spans="1:8" ht="39" customHeight="1" x14ac:dyDescent="0.3">
      <c r="A13" s="25" t="s">
        <v>147</v>
      </c>
      <c r="B13" s="26" t="s">
        <v>136</v>
      </c>
      <c r="C13" s="27">
        <v>0.375</v>
      </c>
      <c r="D13" s="27">
        <v>1.1958839957538001</v>
      </c>
      <c r="E13" s="26"/>
      <c r="F13" s="26"/>
      <c r="G13" s="27">
        <v>0.44845649840766999</v>
      </c>
      <c r="H13" s="28"/>
    </row>
    <row r="14" spans="1:8" ht="39" customHeight="1" x14ac:dyDescent="0.3">
      <c r="A14" s="25" t="s">
        <v>148</v>
      </c>
      <c r="B14" s="26" t="s">
        <v>136</v>
      </c>
      <c r="C14" s="27">
        <v>1.125</v>
      </c>
      <c r="D14" s="27">
        <v>1.0594921166761</v>
      </c>
      <c r="E14" s="26"/>
      <c r="F14" s="26"/>
      <c r="G14" s="27">
        <v>1.1919286312605999</v>
      </c>
      <c r="H1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abSelected="1" zoomScale="70" zoomScaleNormal="7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167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7" t="s">
        <v>4</v>
      </c>
      <c r="B18" s="97" t="s">
        <v>13</v>
      </c>
      <c r="C18" s="97" t="s">
        <v>14</v>
      </c>
      <c r="D18" s="98" t="s">
        <v>15</v>
      </c>
      <c r="E18" s="99"/>
      <c r="F18" s="99"/>
      <c r="G18" s="99"/>
      <c r="H18" s="100"/>
    </row>
    <row r="19" spans="1:8" ht="94.5" customHeight="1" x14ac:dyDescent="0.3">
      <c r="A19" s="97"/>
      <c r="B19" s="97"/>
      <c r="C19" s="97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625.18763964148002</v>
      </c>
      <c r="E25" s="20">
        <v>23.557605354311001</v>
      </c>
      <c r="F25" s="20">
        <v>4899.0980943203003</v>
      </c>
      <c r="G25" s="20">
        <v>0</v>
      </c>
      <c r="H25" s="20">
        <v>5547.8433393161004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11.70875</v>
      </c>
      <c r="E26" s="20">
        <v>68.38</v>
      </c>
      <c r="F26" s="20">
        <v>0</v>
      </c>
      <c r="G26" s="20">
        <v>0</v>
      </c>
      <c r="H26" s="20">
        <v>80.088750000000005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42.921272439634997</v>
      </c>
      <c r="E27" s="20">
        <v>0</v>
      </c>
      <c r="F27" s="20">
        <v>0</v>
      </c>
      <c r="G27" s="20">
        <v>0</v>
      </c>
      <c r="H27" s="20">
        <v>42.921272439634997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3903.0610901353002</v>
      </c>
      <c r="E28" s="20">
        <v>67.850182628989998</v>
      </c>
      <c r="F28" s="20">
        <v>0</v>
      </c>
      <c r="G28" s="20">
        <v>0</v>
      </c>
      <c r="H28" s="20">
        <v>3970.9112727642</v>
      </c>
    </row>
    <row r="29" spans="1:8" x14ac:dyDescent="0.3">
      <c r="A29" s="6"/>
      <c r="B29" s="9"/>
      <c r="C29" s="9" t="s">
        <v>32</v>
      </c>
      <c r="D29" s="20">
        <v>4582.8787522164002</v>
      </c>
      <c r="E29" s="20">
        <v>159.78778798330001</v>
      </c>
      <c r="F29" s="20">
        <v>4899.0980943203003</v>
      </c>
      <c r="G29" s="20">
        <v>0</v>
      </c>
      <c r="H29" s="20">
        <v>9641.7646345199992</v>
      </c>
    </row>
    <row r="30" spans="1:8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1.5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x14ac:dyDescent="0.3">
      <c r="A45" s="6"/>
      <c r="B45" s="9"/>
      <c r="C45" s="9" t="s">
        <v>43</v>
      </c>
      <c r="D45" s="20">
        <v>4582.8787522164002</v>
      </c>
      <c r="E45" s="20">
        <v>159.78778798330001</v>
      </c>
      <c r="F45" s="20">
        <v>4899.0980943203003</v>
      </c>
      <c r="G45" s="20">
        <v>0</v>
      </c>
      <c r="H45" s="20">
        <v>9641.7646345199992</v>
      </c>
    </row>
    <row r="46" spans="1:8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13.362832922641999</v>
      </c>
      <c r="E47" s="20">
        <v>0.46918806402750002</v>
      </c>
      <c r="F47" s="20">
        <v>0</v>
      </c>
      <c r="G47" s="20">
        <v>0</v>
      </c>
      <c r="H47" s="20">
        <v>13.832020986669001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0.23417499999999999</v>
      </c>
      <c r="E48" s="20">
        <v>1.3675999999999999</v>
      </c>
      <c r="F48" s="20">
        <v>0</v>
      </c>
      <c r="G48" s="20">
        <v>0</v>
      </c>
      <c r="H48" s="20">
        <v>1.6017749999999999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97.576527253381002</v>
      </c>
      <c r="E49" s="20">
        <v>1.6962545657246999</v>
      </c>
      <c r="F49" s="20">
        <v>0</v>
      </c>
      <c r="G49" s="20">
        <v>0</v>
      </c>
      <c r="H49" s="20">
        <v>99.272781819106001</v>
      </c>
    </row>
    <row r="50" spans="1:8" x14ac:dyDescent="0.3">
      <c r="A50" s="6"/>
      <c r="B50" s="9"/>
      <c r="C50" s="9" t="s">
        <v>49</v>
      </c>
      <c r="D50" s="20">
        <v>111.17353517602</v>
      </c>
      <c r="E50" s="20">
        <v>3.5330426297522002</v>
      </c>
      <c r="F50" s="20">
        <v>0</v>
      </c>
      <c r="G50" s="20">
        <v>0</v>
      </c>
      <c r="H50" s="20">
        <v>114.70657780578</v>
      </c>
    </row>
    <row r="51" spans="1:8" x14ac:dyDescent="0.3">
      <c r="A51" s="6"/>
      <c r="B51" s="9"/>
      <c r="C51" s="9" t="s">
        <v>50</v>
      </c>
      <c r="D51" s="20">
        <v>4694.0522873924001</v>
      </c>
      <c r="E51" s="20">
        <v>163.32083061304999</v>
      </c>
      <c r="F51" s="20">
        <v>4899.0980943203003</v>
      </c>
      <c r="G51" s="20">
        <v>0</v>
      </c>
      <c r="H51" s="20">
        <v>9756.4712123256995</v>
      </c>
    </row>
    <row r="52" spans="1:8" x14ac:dyDescent="0.3">
      <c r="A52" s="6"/>
      <c r="B52" s="9"/>
      <c r="C52" s="9" t="s">
        <v>51</v>
      </c>
      <c r="D52" s="20"/>
      <c r="E52" s="20"/>
      <c r="F52" s="20"/>
      <c r="G52" s="20"/>
      <c r="H52" s="20"/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106.80029699305</v>
      </c>
      <c r="H53" s="20">
        <v>106.80029699305</v>
      </c>
    </row>
    <row r="54" spans="1:8" ht="31.2" x14ac:dyDescent="0.3">
      <c r="A54" s="6">
        <v>9</v>
      </c>
      <c r="B54" s="6" t="s">
        <v>54</v>
      </c>
      <c r="C54" s="7" t="s">
        <v>55</v>
      </c>
      <c r="D54" s="20">
        <v>17.589828691666</v>
      </c>
      <c r="E54" s="20">
        <v>0.62194696859459997</v>
      </c>
      <c r="F54" s="20">
        <v>0</v>
      </c>
      <c r="G54" s="20">
        <v>0</v>
      </c>
      <c r="H54" s="20">
        <v>18.211775660259999</v>
      </c>
    </row>
    <row r="55" spans="1:8" x14ac:dyDescent="0.3">
      <c r="A55" s="6">
        <v>10</v>
      </c>
      <c r="B55" s="6" t="s">
        <v>56</v>
      </c>
      <c r="C55" s="7" t="s">
        <v>57</v>
      </c>
      <c r="D55" s="20">
        <v>0</v>
      </c>
      <c r="E55" s="20">
        <v>0</v>
      </c>
      <c r="F55" s="20">
        <v>0</v>
      </c>
      <c r="G55" s="20">
        <v>104.00333636904</v>
      </c>
      <c r="H55" s="20">
        <v>104.00333636904</v>
      </c>
    </row>
    <row r="56" spans="1:8" x14ac:dyDescent="0.3">
      <c r="A56" s="6">
        <v>11</v>
      </c>
      <c r="B56" s="6"/>
      <c r="C56" s="7" t="s">
        <v>58</v>
      </c>
      <c r="D56" s="20">
        <v>0</v>
      </c>
      <c r="E56" s="20">
        <v>0</v>
      </c>
      <c r="F56" s="20">
        <v>0</v>
      </c>
      <c r="G56" s="20">
        <v>39.905031672641996</v>
      </c>
      <c r="H56" s="20">
        <v>39.905031672641996</v>
      </c>
    </row>
    <row r="57" spans="1:8" x14ac:dyDescent="0.3">
      <c r="A57" s="6">
        <v>12</v>
      </c>
      <c r="B57" s="6"/>
      <c r="C57" s="7" t="s">
        <v>59</v>
      </c>
      <c r="D57" s="20">
        <v>0</v>
      </c>
      <c r="E57" s="20">
        <v>0</v>
      </c>
      <c r="F57" s="20">
        <v>0</v>
      </c>
      <c r="G57" s="20">
        <v>29.215207272053</v>
      </c>
      <c r="H57" s="20">
        <v>29.215207272053</v>
      </c>
    </row>
    <row r="58" spans="1:8" ht="31.2" x14ac:dyDescent="0.3">
      <c r="A58" s="6">
        <v>13</v>
      </c>
      <c r="B58" s="6" t="s">
        <v>54</v>
      </c>
      <c r="C58" s="7" t="s">
        <v>60</v>
      </c>
      <c r="D58" s="20">
        <v>0.31171034250000001</v>
      </c>
      <c r="E58" s="20">
        <v>1.82041236</v>
      </c>
      <c r="F58" s="20">
        <v>0</v>
      </c>
      <c r="G58" s="20">
        <v>0</v>
      </c>
      <c r="H58" s="20">
        <v>2.1321227024999998</v>
      </c>
    </row>
    <row r="59" spans="1:8" ht="31.2" x14ac:dyDescent="0.3">
      <c r="A59" s="6">
        <v>14</v>
      </c>
      <c r="B59" s="6" t="s">
        <v>61</v>
      </c>
      <c r="C59" s="7" t="s">
        <v>31</v>
      </c>
      <c r="D59" s="20">
        <v>0</v>
      </c>
      <c r="E59" s="20">
        <v>0</v>
      </c>
      <c r="F59" s="20">
        <v>0</v>
      </c>
      <c r="G59" s="20">
        <v>93.252111390645993</v>
      </c>
      <c r="H59" s="20">
        <v>93.252111390645993</v>
      </c>
    </row>
    <row r="60" spans="1:8" ht="31.2" x14ac:dyDescent="0.3">
      <c r="A60" s="6">
        <v>15</v>
      </c>
      <c r="B60" s="6" t="s">
        <v>54</v>
      </c>
      <c r="C60" s="7" t="s">
        <v>62</v>
      </c>
      <c r="D60" s="20">
        <v>104.41664181385001</v>
      </c>
      <c r="E60" s="20">
        <v>1.8151620107819999</v>
      </c>
      <c r="F60" s="20">
        <v>0</v>
      </c>
      <c r="G60" s="20">
        <v>0</v>
      </c>
      <c r="H60" s="20">
        <v>106.23180382463001</v>
      </c>
    </row>
    <row r="61" spans="1:8" x14ac:dyDescent="0.3">
      <c r="A61" s="6">
        <v>16</v>
      </c>
      <c r="B61" s="6" t="s">
        <v>63</v>
      </c>
      <c r="C61" s="7" t="s">
        <v>64</v>
      </c>
      <c r="D61" s="20">
        <v>0</v>
      </c>
      <c r="E61" s="20">
        <v>0</v>
      </c>
      <c r="F61" s="20">
        <v>0</v>
      </c>
      <c r="G61" s="20">
        <v>3.9175</v>
      </c>
      <c r="H61" s="20">
        <v>3.9175</v>
      </c>
    </row>
    <row r="62" spans="1:8" x14ac:dyDescent="0.3">
      <c r="A62" s="6"/>
      <c r="B62" s="9"/>
      <c r="C62" s="9" t="s">
        <v>65</v>
      </c>
      <c r="D62" s="20">
        <v>122.31818084801</v>
      </c>
      <c r="E62" s="20">
        <v>4.2575213393766003</v>
      </c>
      <c r="F62" s="20">
        <v>0</v>
      </c>
      <c r="G62" s="20">
        <v>377.09348369742997</v>
      </c>
      <c r="H62" s="20">
        <v>503.66918588482002</v>
      </c>
    </row>
    <row r="63" spans="1:8" x14ac:dyDescent="0.3">
      <c r="A63" s="6"/>
      <c r="B63" s="9"/>
      <c r="C63" s="9" t="s">
        <v>66</v>
      </c>
      <c r="D63" s="20">
        <v>4816.3704682404004</v>
      </c>
      <c r="E63" s="20">
        <v>167.57835195243001</v>
      </c>
      <c r="F63" s="20">
        <v>4899.0980943203003</v>
      </c>
      <c r="G63" s="20">
        <v>377.09348369742997</v>
      </c>
      <c r="H63" s="20">
        <v>10260.140398211001</v>
      </c>
    </row>
    <row r="64" spans="1:8" ht="31.5" customHeight="1" x14ac:dyDescent="0.3">
      <c r="A64" s="6"/>
      <c r="B64" s="9"/>
      <c r="C64" s="9" t="s">
        <v>67</v>
      </c>
      <c r="D64" s="20"/>
      <c r="E64" s="20"/>
      <c r="F64" s="20"/>
      <c r="G64" s="20"/>
      <c r="H64" s="20"/>
    </row>
    <row r="65" spans="1:8" x14ac:dyDescent="0.3">
      <c r="A65" s="6"/>
      <c r="B65" s="6"/>
      <c r="C65" s="7"/>
      <c r="D65" s="20"/>
      <c r="E65" s="20"/>
      <c r="F65" s="20"/>
      <c r="G65" s="20"/>
      <c r="H65" s="20">
        <f>SUM(D65:G65)</f>
        <v>0</v>
      </c>
    </row>
    <row r="66" spans="1:8" x14ac:dyDescent="0.3">
      <c r="A66" s="6"/>
      <c r="B66" s="9"/>
      <c r="C66" s="9" t="s">
        <v>68</v>
      </c>
      <c r="D66" s="20">
        <f>SUM(D65:D65)</f>
        <v>0</v>
      </c>
      <c r="E66" s="20">
        <f>SUM(E65:E65)</f>
        <v>0</v>
      </c>
      <c r="F66" s="20">
        <f>SUM(F65:F65)</f>
        <v>0</v>
      </c>
      <c r="G66" s="20">
        <f>SUM(G65:G65)</f>
        <v>0</v>
      </c>
      <c r="H66" s="20">
        <f>SUM(D66:G66)</f>
        <v>0</v>
      </c>
    </row>
    <row r="67" spans="1:8" x14ac:dyDescent="0.3">
      <c r="A67" s="6"/>
      <c r="B67" s="9"/>
      <c r="C67" s="9" t="s">
        <v>69</v>
      </c>
      <c r="D67" s="20">
        <v>4816.3704682404004</v>
      </c>
      <c r="E67" s="20">
        <v>167.57835195243001</v>
      </c>
      <c r="F67" s="20">
        <v>4899.0980943203003</v>
      </c>
      <c r="G67" s="20">
        <v>377.09348369742997</v>
      </c>
      <c r="H67" s="20">
        <v>10260.140398211001</v>
      </c>
    </row>
    <row r="68" spans="1:8" ht="157.5" customHeight="1" x14ac:dyDescent="0.3">
      <c r="A68" s="6"/>
      <c r="B68" s="9"/>
      <c r="C68" s="9" t="s">
        <v>70</v>
      </c>
      <c r="D68" s="20"/>
      <c r="E68" s="20"/>
      <c r="F68" s="20"/>
      <c r="G68" s="20"/>
      <c r="H68" s="20"/>
    </row>
    <row r="69" spans="1:8" x14ac:dyDescent="0.3">
      <c r="A69" s="6">
        <v>17</v>
      </c>
      <c r="B69" s="6" t="s">
        <v>71</v>
      </c>
      <c r="C69" s="7" t="s">
        <v>72</v>
      </c>
      <c r="D69" s="20">
        <v>0</v>
      </c>
      <c r="E69" s="20">
        <v>0</v>
      </c>
      <c r="F69" s="20">
        <v>0</v>
      </c>
      <c r="G69" s="20">
        <v>488.63209030883002</v>
      </c>
      <c r="H69" s="20">
        <v>488.63209030883002</v>
      </c>
    </row>
    <row r="70" spans="1:8" x14ac:dyDescent="0.3">
      <c r="A70" s="6">
        <v>18</v>
      </c>
      <c r="B70" s="6" t="s">
        <v>85</v>
      </c>
      <c r="C70" s="7" t="s">
        <v>88</v>
      </c>
      <c r="D70" s="20">
        <v>0</v>
      </c>
      <c r="E70" s="20">
        <v>0</v>
      </c>
      <c r="F70" s="20">
        <v>0</v>
      </c>
      <c r="G70" s="20">
        <v>5.2947620876906001</v>
      </c>
      <c r="H70" s="20">
        <v>5.2947620876906001</v>
      </c>
    </row>
    <row r="71" spans="1:8" x14ac:dyDescent="0.3">
      <c r="A71" s="6">
        <v>19</v>
      </c>
      <c r="B71" s="6" t="s">
        <v>86</v>
      </c>
      <c r="C71" s="7" t="s">
        <v>72</v>
      </c>
      <c r="D71" s="20">
        <v>0</v>
      </c>
      <c r="E71" s="20">
        <v>0</v>
      </c>
      <c r="F71" s="20">
        <v>0</v>
      </c>
      <c r="G71" s="20">
        <v>21.899132816563</v>
      </c>
      <c r="H71" s="20">
        <v>21.899132816563</v>
      </c>
    </row>
    <row r="72" spans="1:8" x14ac:dyDescent="0.3">
      <c r="A72" s="6">
        <v>20</v>
      </c>
      <c r="B72" s="6" t="s">
        <v>87</v>
      </c>
      <c r="C72" s="7" t="s">
        <v>72</v>
      </c>
      <c r="D72" s="20">
        <v>0</v>
      </c>
      <c r="E72" s="20">
        <v>0</v>
      </c>
      <c r="F72" s="20">
        <v>0</v>
      </c>
      <c r="G72" s="20">
        <v>371.66629879887</v>
      </c>
      <c r="H72" s="20">
        <v>371.66629879887</v>
      </c>
    </row>
    <row r="73" spans="1:8" x14ac:dyDescent="0.3">
      <c r="A73" s="6"/>
      <c r="B73" s="9"/>
      <c r="C73" s="9" t="s">
        <v>84</v>
      </c>
      <c r="D73" s="20">
        <v>0</v>
      </c>
      <c r="E73" s="20">
        <v>0</v>
      </c>
      <c r="F73" s="20">
        <v>0</v>
      </c>
      <c r="G73" s="20">
        <v>887.49228401195001</v>
      </c>
      <c r="H73" s="20">
        <v>887.49228401195001</v>
      </c>
    </row>
    <row r="74" spans="1:8" x14ac:dyDescent="0.3">
      <c r="A74" s="6"/>
      <c r="B74" s="9"/>
      <c r="C74" s="9" t="s">
        <v>83</v>
      </c>
      <c r="D74" s="20">
        <v>4816.3704682404004</v>
      </c>
      <c r="E74" s="20">
        <v>167.57835195243001</v>
      </c>
      <c r="F74" s="20">
        <v>4899.0980943203003</v>
      </c>
      <c r="G74" s="20">
        <v>1264.5857677094</v>
      </c>
      <c r="H74" s="20">
        <v>11147.632682223</v>
      </c>
    </row>
    <row r="75" spans="1:8" x14ac:dyDescent="0.3">
      <c r="A75" s="6"/>
      <c r="B75" s="9"/>
      <c r="C75" s="9" t="s">
        <v>82</v>
      </c>
      <c r="D75" s="20"/>
      <c r="E75" s="20"/>
      <c r="F75" s="20"/>
      <c r="G75" s="20"/>
      <c r="H75" s="20"/>
    </row>
    <row r="76" spans="1:8" ht="47.25" customHeight="1" x14ac:dyDescent="0.3">
      <c r="A76" s="6">
        <v>21</v>
      </c>
      <c r="B76" s="6" t="s">
        <v>81</v>
      </c>
      <c r="C76" s="7" t="s">
        <v>80</v>
      </c>
      <c r="D76" s="20">
        <f>D74 * 3%</f>
        <v>144.49111404721199</v>
      </c>
      <c r="E76" s="20">
        <f>E74 * 3%</f>
        <v>5.0273505585729001</v>
      </c>
      <c r="F76" s="20">
        <f>F74 * 3%</f>
        <v>146.972942829609</v>
      </c>
      <c r="G76" s="20">
        <f>G74 * 3%</f>
        <v>37.937573031282</v>
      </c>
      <c r="H76" s="20">
        <f>SUM(D76:G76)</f>
        <v>334.42898046667585</v>
      </c>
    </row>
    <row r="77" spans="1:8" x14ac:dyDescent="0.3">
      <c r="A77" s="6"/>
      <c r="B77" s="9"/>
      <c r="C77" s="9" t="s">
        <v>79</v>
      </c>
      <c r="D77" s="20">
        <f>D76</f>
        <v>144.49111404721199</v>
      </c>
      <c r="E77" s="20">
        <f>E76</f>
        <v>5.0273505585729001</v>
      </c>
      <c r="F77" s="20">
        <f>F76</f>
        <v>146.972942829609</v>
      </c>
      <c r="G77" s="20">
        <f>G76</f>
        <v>37.937573031282</v>
      </c>
      <c r="H77" s="20">
        <f>SUM(D77:G77)</f>
        <v>334.42898046667585</v>
      </c>
    </row>
    <row r="78" spans="1:8" x14ac:dyDescent="0.3">
      <c r="A78" s="6"/>
      <c r="B78" s="9"/>
      <c r="C78" s="9" t="s">
        <v>78</v>
      </c>
      <c r="D78" s="20">
        <f>D77 + D74</f>
        <v>4960.8615822876127</v>
      </c>
      <c r="E78" s="20">
        <f>E77 + E74</f>
        <v>172.6057025110029</v>
      </c>
      <c r="F78" s="20">
        <f>F77 + F74</f>
        <v>5046.071037149909</v>
      </c>
      <c r="G78" s="20">
        <f>G77 + G74</f>
        <v>1302.523340740682</v>
      </c>
      <c r="H78" s="20">
        <f>SUM(D78:G78)</f>
        <v>11482.061662689206</v>
      </c>
    </row>
    <row r="79" spans="1:8" x14ac:dyDescent="0.3">
      <c r="A79" s="6"/>
      <c r="B79" s="9"/>
      <c r="C79" s="9" t="s">
        <v>77</v>
      </c>
      <c r="D79" s="20"/>
      <c r="E79" s="20"/>
      <c r="F79" s="20"/>
      <c r="G79" s="20"/>
      <c r="H79" s="20"/>
    </row>
    <row r="80" spans="1:8" x14ac:dyDescent="0.3">
      <c r="A80" s="6">
        <v>22</v>
      </c>
      <c r="B80" s="6" t="s">
        <v>76</v>
      </c>
      <c r="C80" s="7" t="s">
        <v>75</v>
      </c>
      <c r="D80" s="20">
        <f>D78 * 20%</f>
        <v>992.17231645752258</v>
      </c>
      <c r="E80" s="20">
        <f>E78 * 20%</f>
        <v>34.521140502200581</v>
      </c>
      <c r="F80" s="20">
        <f>F78 * 20%</f>
        <v>1009.2142074299818</v>
      </c>
      <c r="G80" s="20">
        <f>G78 * 20%</f>
        <v>260.50466814813643</v>
      </c>
      <c r="H80" s="20">
        <f>SUM(D80:G80)</f>
        <v>2296.4123325378414</v>
      </c>
    </row>
    <row r="81" spans="1:8" x14ac:dyDescent="0.3">
      <c r="A81" s="6"/>
      <c r="B81" s="9"/>
      <c r="C81" s="9" t="s">
        <v>74</v>
      </c>
      <c r="D81" s="20">
        <f>D80</f>
        <v>992.17231645752258</v>
      </c>
      <c r="E81" s="20">
        <f>E80</f>
        <v>34.521140502200581</v>
      </c>
      <c r="F81" s="20">
        <f>F80</f>
        <v>1009.2142074299818</v>
      </c>
      <c r="G81" s="20">
        <f>G80</f>
        <v>260.50466814813643</v>
      </c>
      <c r="H81" s="20">
        <f>SUM(D81:G81)</f>
        <v>2296.4123325378414</v>
      </c>
    </row>
    <row r="82" spans="1:8" x14ac:dyDescent="0.3">
      <c r="A82" s="6"/>
      <c r="B82" s="9"/>
      <c r="C82" s="9" t="s">
        <v>73</v>
      </c>
      <c r="D82" s="20">
        <f>D81 + D78</f>
        <v>5953.033898745135</v>
      </c>
      <c r="E82" s="20">
        <f>E81 + E78</f>
        <v>207.12684301320348</v>
      </c>
      <c r="F82" s="20">
        <f>F81 + F78</f>
        <v>6055.2852445798908</v>
      </c>
      <c r="G82" s="20">
        <f>G81 + G78</f>
        <v>1563.0280088888185</v>
      </c>
      <c r="H82" s="20">
        <f>SUM(D82:G82)</f>
        <v>13778.473995227047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5"/>
    </row>
    <row r="14" spans="1:14" x14ac:dyDescent="0.3">
      <c r="A14" s="6"/>
      <c r="B14" s="9"/>
      <c r="C14" s="9" t="s">
        <v>96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99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88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11.7</v>
      </c>
      <c r="E13" s="19">
        <v>0</v>
      </c>
      <c r="F13" s="19">
        <v>0</v>
      </c>
      <c r="G13" s="19">
        <v>0</v>
      </c>
      <c r="H13" s="19">
        <v>11.7</v>
      </c>
      <c r="J13" s="5"/>
    </row>
    <row r="14" spans="1:14" x14ac:dyDescent="0.3">
      <c r="A14" s="6"/>
      <c r="B14" s="9"/>
      <c r="C14" s="9" t="s">
        <v>96</v>
      </c>
      <c r="D14" s="19">
        <v>11.7</v>
      </c>
      <c r="E14" s="19">
        <v>0</v>
      </c>
      <c r="F14" s="19">
        <v>0</v>
      </c>
      <c r="G14" s="19">
        <v>0</v>
      </c>
      <c r="H14" s="19">
        <v>11.7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107</v>
      </c>
      <c r="D13" s="19">
        <v>0</v>
      </c>
      <c r="E13" s="19">
        <v>0</v>
      </c>
      <c r="F13" s="19">
        <v>0</v>
      </c>
      <c r="G13" s="19">
        <v>3.8869565217391</v>
      </c>
      <c r="H13" s="19">
        <v>3.8869565217391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3.8869565217391</v>
      </c>
      <c r="H14" s="19">
        <v>3.8869565217391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92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29</v>
      </c>
      <c r="D13" s="19">
        <v>39.336352657005001</v>
      </c>
      <c r="E13" s="19">
        <v>0</v>
      </c>
      <c r="F13" s="19">
        <v>0</v>
      </c>
      <c r="G13" s="19">
        <v>0</v>
      </c>
      <c r="H13" s="19">
        <v>39.336352657005001</v>
      </c>
      <c r="J13" s="5"/>
    </row>
    <row r="14" spans="1:14" x14ac:dyDescent="0.3">
      <c r="A14" s="6"/>
      <c r="B14" s="9"/>
      <c r="C14" s="9" t="s">
        <v>96</v>
      </c>
      <c r="D14" s="19">
        <v>39.336352657005001</v>
      </c>
      <c r="E14" s="19">
        <v>0</v>
      </c>
      <c r="F14" s="19">
        <v>0</v>
      </c>
      <c r="G14" s="19">
        <v>0</v>
      </c>
      <c r="H14" s="19">
        <v>39.336352657005001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89</v>
      </c>
    </row>
    <row r="2" spans="1:14" ht="45.75" customHeight="1" x14ac:dyDescent="0.3">
      <c r="A2" s="1"/>
      <c r="B2" s="1" t="s">
        <v>90</v>
      </c>
      <c r="C2" s="94" t="s">
        <v>167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92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7" t="s">
        <v>4</v>
      </c>
      <c r="B10" s="97" t="s">
        <v>13</v>
      </c>
      <c r="C10" s="97" t="s">
        <v>93</v>
      </c>
      <c r="D10" s="98" t="s">
        <v>15</v>
      </c>
      <c r="E10" s="99"/>
      <c r="F10" s="99"/>
      <c r="G10" s="99"/>
      <c r="H10" s="100"/>
      <c r="J10" s="5"/>
    </row>
    <row r="11" spans="1:14" ht="59.25" customHeight="1" x14ac:dyDescent="0.3">
      <c r="A11" s="97"/>
      <c r="B11" s="97"/>
      <c r="C11" s="97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112</v>
      </c>
      <c r="C13" s="25" t="s">
        <v>107</v>
      </c>
      <c r="D13" s="19">
        <v>0</v>
      </c>
      <c r="E13" s="19">
        <v>0</v>
      </c>
      <c r="F13" s="19">
        <v>0</v>
      </c>
      <c r="G13" s="19">
        <v>180630.43478261001</v>
      </c>
      <c r="H13" s="19">
        <v>180630.43478261001</v>
      </c>
      <c r="J13" s="5"/>
    </row>
    <row r="14" spans="1:14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180630.43478261001</v>
      </c>
      <c r="H14" s="19">
        <v>180630.43478261001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528-02-01</vt:lpstr>
      <vt:lpstr>ОСР 528-09-01</vt:lpstr>
      <vt:lpstr>ОСР 528-12-01</vt:lpstr>
      <vt:lpstr>ОСР 518-02-01</vt:lpstr>
      <vt:lpstr>ОСР 518-12-01</vt:lpstr>
      <vt:lpstr>ОСР 556-02-01</vt:lpstr>
      <vt:lpstr>ОСР 556-12-01</vt:lpstr>
      <vt:lpstr>ОСР 537 02-01</vt:lpstr>
      <vt:lpstr>ОСР 537 09-01</vt:lpstr>
      <vt:lpstr>ОСР 537 12-01</vt:lpstr>
      <vt:lpstr>ОСР 518-02-01(1)</vt:lpstr>
      <vt:lpstr>ОСР 518-09-01</vt:lpstr>
      <vt:lpstr>ОСР 518-12-01(1)</vt:lpstr>
      <vt:lpstr>Источники ЦИ 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2025-11-12T08:08:02Z</dcterms:modified>
</cp:coreProperties>
</file>